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545" activeTab="0"/>
  </bookViews>
  <sheets>
    <sheet name="1. melléklet" sheetId="1" r:id="rId1"/>
    <sheet name="1. A melléklet" sheetId="2" r:id="rId2"/>
    <sheet name="2. sz. melléklet" sheetId="3" r:id="rId3"/>
    <sheet name="3. melléklet" sheetId="4" r:id="rId4"/>
    <sheet name="4. melléklet" sheetId="5" r:id="rId5"/>
    <sheet name="5. sz. melléklet" sheetId="6" r:id="rId6"/>
    <sheet name="6. melléklet" sheetId="7" r:id="rId7"/>
    <sheet name="7. melléklet" sheetId="8" r:id="rId8"/>
    <sheet name="8. melléklet" sheetId="9" r:id="rId9"/>
    <sheet name="9. melléklet" sheetId="10" r:id="rId10"/>
    <sheet name="10. melléklet" sheetId="11" r:id="rId11"/>
    <sheet name="11. melléklet" sheetId="12" r:id="rId12"/>
    <sheet name="12. melléklet" sheetId="13" r:id="rId13"/>
    <sheet name="13. melléklet" sheetId="14" r:id="rId14"/>
    <sheet name="14. melléklet" sheetId="15" r:id="rId15"/>
  </sheets>
  <definedNames>
    <definedName name="_xlnm.Print_Area" localSheetId="1">'1. A melléklet'!$A$1:$I$92</definedName>
    <definedName name="_xlnm.Print_Area" localSheetId="6">'6. melléklet'!$A$1:$G$38</definedName>
    <definedName name="_xlnm.Print_Area" localSheetId="8">'8. melléklet'!$A$1:$I$104</definedName>
  </definedNames>
  <calcPr fullCalcOnLoad="1"/>
</workbook>
</file>

<file path=xl/comments11.xml><?xml version="1.0" encoding="utf-8"?>
<comments xmlns="http://schemas.openxmlformats.org/spreadsheetml/2006/main">
  <authors>
    <author>?ltal?nos</author>
  </authors>
  <commentList>
    <comment ref="A13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  hivatal 5401 + 292
Halimba 523
</t>
        </r>
      </text>
    </comment>
    <comment ref="A7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gadó 60%-a</t>
        </r>
      </text>
    </comment>
    <comment ref="A71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mozgás korl.</t>
        </r>
      </text>
    </comment>
  </commentList>
</comments>
</file>

<file path=xl/comments12.xml><?xml version="1.0" encoding="utf-8"?>
<comments xmlns="http://schemas.openxmlformats.org/spreadsheetml/2006/main">
  <authors>
    <author>?ltal?nos</author>
  </authors>
  <commentList>
    <comment ref="B34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temető áramdíj </t>
        </r>
      </text>
    </comment>
    <comment ref="B26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csomag </t>
        </r>
      </text>
    </comment>
    <comment ref="B20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webkarbantartás</t>
        </r>
      </text>
    </comment>
    <comment ref="B50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Pilter
energetikai pályázat</t>
        </r>
      </text>
    </comment>
    <comment ref="B63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cégautóadó</t>
        </r>
      </text>
    </comment>
    <comment ref="B28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841112=18
841402=13+24+13
841403=3(Kútvölgy)</t>
        </r>
      </text>
    </comment>
    <comment ref="B30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hivatal=1
temető=5</t>
        </r>
      </text>
    </comment>
    <comment ref="B31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tavaly:fagyás 42,gumi 50
</t>
        </r>
      </text>
    </comment>
    <comment ref="B32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hulladék:60/név, tűzoltókészülék 6/név
hóeltakarítás 512</t>
        </r>
      </text>
    </comment>
    <comment ref="B35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bankköltségek</t>
        </r>
      </text>
    </comment>
    <comment ref="B48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hírdetési díj</t>
        </r>
      </text>
    </comment>
    <comment ref="B47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programok</t>
        </r>
      </text>
    </comment>
    <comment ref="B51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841112 térkép,helyszínrajz
841403 előadók 350
889928 parkolójegy</t>
        </r>
      </text>
    </comment>
    <comment ref="B64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casco 35.270/név
KGFB 14508/félév
vagyon 31740/név</t>
        </r>
      </text>
    </comment>
    <comment ref="B9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?ltal?nos</author>
  </authors>
  <commentList>
    <comment ref="L8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bérleti díj 425 adók 1671</t>
        </r>
      </text>
    </comment>
    <comment ref="L10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falugondnoki szolg.</t>
        </r>
      </text>
    </comment>
    <comment ref="L13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közfogl., agrártermelés</t>
        </r>
      </text>
    </comment>
    <comment ref="L17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pályázat</t>
        </r>
      </text>
    </comment>
    <comment ref="K16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eszközhasználat</t>
        </r>
      </text>
    </comment>
    <comment ref="W10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falugondnok, programok, hírdetési díj
</t>
        </r>
      </text>
    </comment>
    <comment ref="W11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civil szervezet pályázat</t>
        </r>
      </text>
    </comment>
  </commentList>
</comments>
</file>

<file path=xl/comments4.xml><?xml version="1.0" encoding="utf-8"?>
<comments xmlns="http://schemas.openxmlformats.org/spreadsheetml/2006/main">
  <authors>
    <author>Becsei</author>
  </authors>
  <commentList>
    <comment ref="E43" authorId="0">
      <text>
        <r>
          <rPr>
            <b/>
            <sz val="8"/>
            <rFont val="Tahoma"/>
            <family val="0"/>
          </rPr>
          <t>Becsei:</t>
        </r>
        <r>
          <rPr>
            <sz val="8"/>
            <rFont val="Tahoma"/>
            <family val="0"/>
          </rPr>
          <t xml:space="preserve">
közfoglalkoztatá deemberi üteme - átcsoportosítás
</t>
        </r>
      </text>
    </comment>
    <comment ref="E12" authorId="0">
      <text>
        <r>
          <rPr>
            <b/>
            <sz val="8"/>
            <rFont val="Tahoma"/>
            <family val="0"/>
          </rPr>
          <t>Becsei:</t>
        </r>
        <r>
          <rPr>
            <sz val="8"/>
            <rFont val="Tahoma"/>
            <family val="0"/>
          </rPr>
          <t xml:space="preserve">
Rendszeres </t>
        </r>
      </text>
    </comment>
  </commentList>
</comments>
</file>

<file path=xl/comments5.xml><?xml version="1.0" encoding="utf-8"?>
<comments xmlns="http://schemas.openxmlformats.org/spreadsheetml/2006/main">
  <authors>
    <author>?ltal?nos</author>
  </authors>
  <commentList>
    <comment ref="A29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temetési kölcsön visszatér.</t>
        </r>
      </text>
    </comment>
  </commentList>
</comments>
</file>

<file path=xl/comments6.xml><?xml version="1.0" encoding="utf-8"?>
<comments xmlns="http://schemas.openxmlformats.org/spreadsheetml/2006/main">
  <authors>
    <author>Becsei</author>
  </authors>
  <commentList>
    <comment ref="E6" authorId="0">
      <text>
        <r>
          <rPr>
            <b/>
            <sz val="8"/>
            <rFont val="Tahoma"/>
            <family val="0"/>
          </rPr>
          <t>Becsei:</t>
        </r>
        <r>
          <rPr>
            <sz val="8"/>
            <rFont val="Tahoma"/>
            <family val="0"/>
          </rPr>
          <t xml:space="preserve">
gépjármű adó 60 %-a
</t>
        </r>
      </text>
    </comment>
  </commentList>
</comments>
</file>

<file path=xl/comments7.xml><?xml version="1.0" encoding="utf-8"?>
<comments xmlns="http://schemas.openxmlformats.org/spreadsheetml/2006/main">
  <authors>
    <author>?ltal?nos</author>
    <author>Becsei</author>
  </authors>
  <commentList>
    <comment ref="B11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dologi temető bevétel</t>
        </r>
      </text>
    </comment>
    <comment ref="B13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szoc. étkezés</t>
        </r>
      </text>
    </comment>
    <comment ref="B10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könyv,fénymásolás,egyéb bevétel,sírhely</t>
        </r>
      </text>
    </comment>
    <comment ref="B12" authorId="0">
      <text>
        <r>
          <rPr>
            <sz val="10"/>
            <rFont val="Tahoma"/>
            <family val="0"/>
          </rPr>
          <t xml:space="preserve">
művház</t>
        </r>
      </text>
    </comment>
    <comment ref="F10" authorId="1">
      <text>
        <r>
          <rPr>
            <b/>
            <sz val="8"/>
            <rFont val="Tahoma"/>
            <family val="0"/>
          </rPr>
          <t>Becsei:</t>
        </r>
        <r>
          <rPr>
            <sz val="8"/>
            <rFont val="Tahoma"/>
            <family val="0"/>
          </rPr>
          <t xml:space="preserve">
köztemetés térülése
</t>
        </r>
      </text>
    </comment>
  </commentList>
</comments>
</file>

<file path=xl/comments8.xml><?xml version="1.0" encoding="utf-8"?>
<comments xmlns="http://schemas.openxmlformats.org/spreadsheetml/2006/main">
  <authors>
    <author>?ltal?nos</author>
  </authors>
  <commentList>
    <comment ref="A4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2 fő 25.650,- 90% támog.</t>
        </r>
      </text>
    </comment>
    <comment ref="A7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5 fő 22.800,- 80% támogatás</t>
        </r>
      </text>
    </comment>
    <comment ref="A8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járás</t>
        </r>
      </text>
    </comment>
    <comment ref="A31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6 fő 251 nap 500
+ támogatás 332</t>
        </r>
      </text>
    </comment>
    <comment ref="A17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évi 2*/lefinanszírozva</t>
        </r>
      </text>
    </comment>
    <comment ref="A15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tavaly:105</t>
        </r>
      </text>
    </comment>
    <comment ref="A16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tavaly 30</t>
        </r>
      </text>
    </comment>
    <comment ref="A20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tavaly 50</t>
        </r>
      </text>
    </comment>
    <comment ref="A21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szülési (60), </t>
        </r>
      </text>
    </comment>
    <comment ref="A38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tanulóbérlet </t>
        </r>
      </text>
    </comment>
  </commentList>
</comments>
</file>

<file path=xl/comments9.xml><?xml version="1.0" encoding="utf-8"?>
<comments xmlns="http://schemas.openxmlformats.org/spreadsheetml/2006/main">
  <authors>
    <author>?ltal?nos</author>
  </authors>
  <commentList>
    <comment ref="B29" authorId="0">
      <text>
        <r>
          <rPr>
            <b/>
            <sz val="10"/>
            <rFont val="Tahoma"/>
            <family val="0"/>
          </rPr>
          <t>Általános:</t>
        </r>
        <r>
          <rPr>
            <sz val="10"/>
            <rFont val="Tahoma"/>
            <family val="0"/>
          </rPr>
          <t xml:space="preserve">
temetési kölcsön</t>
        </r>
      </text>
    </comment>
  </commentList>
</comments>
</file>

<file path=xl/sharedStrings.xml><?xml version="1.0" encoding="utf-8"?>
<sst xmlns="http://schemas.openxmlformats.org/spreadsheetml/2006/main" count="1637" uniqueCount="1185">
  <si>
    <t>65</t>
  </si>
  <si>
    <t>Működési célú kamatkiadások államháztartáson kívülre</t>
  </si>
  <si>
    <t>66</t>
  </si>
  <si>
    <t>Felhalmozási célú kamatkiadások államháztartáson kívülre</t>
  </si>
  <si>
    <t>67</t>
  </si>
  <si>
    <t>Kamatkiadások összesen (63+…+66)</t>
  </si>
  <si>
    <t>68</t>
  </si>
  <si>
    <t>Realizált árfolyamveszteségek</t>
  </si>
  <si>
    <t>69</t>
  </si>
  <si>
    <t>Egyéb folyó kiadások (56+62+67+68)</t>
  </si>
  <si>
    <t>70</t>
  </si>
  <si>
    <t>Dologi kiadások és egyéb folyó kiadások (49+69)</t>
  </si>
  <si>
    <t>Támogatás értékű kiadások</t>
  </si>
  <si>
    <t>Irányító szerv alá tartozó költségvetési szervnek folyósított működési támogatás</t>
  </si>
  <si>
    <t>Irányító szerv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</si>
  <si>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</si>
  <si>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</si>
  <si>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 hazai programokra</t>
  </si>
  <si>
    <t>Változás 1.</t>
  </si>
  <si>
    <t>Változás 2.</t>
  </si>
  <si>
    <t>Ápolási díj  (normatív) Szt. 41.§ (1) bek. 43/A. §  (1) és (4) bek.</t>
  </si>
  <si>
    <t>Ápolási díj (helyi megállapítás)  Szt.43/B. §</t>
  </si>
  <si>
    <t>Átmeneti segély Szt. 45.§</t>
  </si>
  <si>
    <t>Temetési segély Szt. 46.§</t>
  </si>
  <si>
    <t>Rendszeres gyermekvédelmi kedvezményben részesülők pénzbeli támogatása Gyvt. 20/A.§</t>
  </si>
  <si>
    <t>Kiegészítő gyermekvédelmi támogatás és a kiegészítő gyermekvédelmi támogatás pótléka Gyvt. 20/B.§</t>
  </si>
  <si>
    <t>Óvodáztatási támogatás Gyvt. 20/C. §</t>
  </si>
  <si>
    <t>Rendkívüli gyermekvédelmi támogatás (helyi megállapítás) Gyvt. 21.§</t>
  </si>
  <si>
    <t>Egyéb, az önkormányzat rendeletében megállapított juttatás</t>
  </si>
  <si>
    <t>Rászorultságtól függõ pénzbeli szociális, gyermekvédelmi ellátások összesen (01+...+18)</t>
  </si>
  <si>
    <t>Természetben nyújtott lakásfenntartási támogatás Szt. 47.§ (1) bek. b) pont</t>
  </si>
  <si>
    <t>Természetben nyújtott rendszeres szociális segély Szt. 47.§ (1) bek. a) pont</t>
  </si>
  <si>
    <t>Adósságkezelési szolgáltatás keretében gáz-vagy áram fogyasztást mérő készülék biztosítása Szt. 55/A. § (3) bek.</t>
  </si>
  <si>
    <t>Átmeneti segély Szt. 47.§ (1) bek. c) pont</t>
  </si>
  <si>
    <t>Temetési segély Szt. 47.§ (1) bek. d) pont</t>
  </si>
  <si>
    <t>Köztemetés Szt. 48.§</t>
  </si>
  <si>
    <t>Közgyógyellátás Szt. 49.§</t>
  </si>
  <si>
    <t>Rászorultságtól függõ normatív kedvezmények Gyvt. 148.§ (5) bek., Közokt. tv. 10.§ (4) bek., Tpr.tv. 8.§ (4) bek.</t>
  </si>
  <si>
    <t>Étkeztetés Szt. 62.§.</t>
  </si>
  <si>
    <t>Házi segítségnyújtás Szt. 63.§</t>
  </si>
  <si>
    <t>Felhalmozási célú támogatásértékű bevételek (=09/101)</t>
  </si>
  <si>
    <t>Felhalmozási célú támogatások államháztartáson belülről  (=09/102) (59+…+62)</t>
  </si>
  <si>
    <t>Felhalmozási célú átvett pénzeszközök   (=09/124)    (64+...+66)</t>
  </si>
  <si>
    <t>Működési költségvetési kiadások és bevételek egyenlege (21 - 51)</t>
  </si>
  <si>
    <t>Felhalmozási költségvetési kiadások és bevételek egyenlege (36 - 68)</t>
  </si>
  <si>
    <t>Központi, irányítószervi támogatás folyósítása (=06/18)</t>
  </si>
  <si>
    <t>Különböző finanszírozási kiadások (=06/30-06/18-06/29)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</si>
  <si>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</si>
  <si>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</si>
  <si>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</si>
  <si>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</si>
  <si>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</si>
  <si>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</si>
  <si>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</si>
  <si>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</si>
  <si>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</si>
  <si>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</si>
  <si>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</si>
  <si>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</si>
  <si>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</si>
  <si>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</si>
  <si>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Egyéb felhalmozási célú központi támogatás</t>
  </si>
  <si>
    <t>ebből: Az egészségügyi fekvőbeteg- szakellátó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</si>
  <si>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</si>
  <si>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</si>
  <si>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Megyei önkormányzati tartalékból kapott támogatás</t>
  </si>
  <si>
    <t>Egyéb működési célú központi támogatás</t>
  </si>
  <si>
    <t>ebből: Az egészségügyi fekvőbeteg- szakellátó intézmények állami fenntartásba vétele miatti adósságkonszolidáció során 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</si>
  <si>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</si>
  <si>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</si>
  <si>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</si>
  <si>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</si>
  <si>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</si>
  <si>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</si>
  <si>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</si>
  <si>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</si>
  <si>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</si>
  <si>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</si>
  <si>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</si>
  <si>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</si>
  <si>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</si>
  <si>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</si>
  <si>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98</t>
  </si>
  <si>
    <t>Felhalmozási célú támogatásértékű bevétel társulásoktól és költségvetési szerveitől</t>
  </si>
  <si>
    <t>99</t>
  </si>
  <si>
    <t>Felhalmozási célú támogatásértékű bevétel nemzetiségi önkormányzatoktól és költségvetési szerveitől</t>
  </si>
  <si>
    <t>100</t>
  </si>
  <si>
    <t>Felhalmozási célú támogatásértékű bevétel térségi fejlesztési tanácsoktól és költségvetési szerveitől</t>
  </si>
  <si>
    <t>101</t>
  </si>
  <si>
    <t>Felhalmozási célú támogatásértékű bevételek (91+…+100)</t>
  </si>
  <si>
    <t>102</t>
  </si>
  <si>
    <t>Felhalmozási célú támogatások államháztartáson belülről (79+80+90+101+144)</t>
  </si>
  <si>
    <t>103</t>
  </si>
  <si>
    <t>Felhalmozási célú garancia- és kezességvállalásból származó megtérülés államháztartáson kívülről</t>
  </si>
  <si>
    <t>104</t>
  </si>
  <si>
    <t>Felhalmozási célú visszatérítendő támogatások, kölcsönök visszatérülése egyházaktól</t>
  </si>
  <si>
    <t>105</t>
  </si>
  <si>
    <t>Felhalmozási célú visszatérítendő támogatások, kölcsönök visszatérülése nonprofit és egyéb civil  szervezetektől</t>
  </si>
  <si>
    <t>106</t>
  </si>
  <si>
    <t>Felhalmozási célú visszatérítendő támogatások, kölcsönök visszatérülése háztartásoktól</t>
  </si>
  <si>
    <t>107</t>
  </si>
  <si>
    <t>Felhalmozási célú visszatérítendő támogatások, kölcsönök visszatérülése pénzügyi vállalkozásoktól</t>
  </si>
  <si>
    <t>108</t>
  </si>
  <si>
    <t>Felhalmozási célú visszatérítendő támogatások, kölcsönök visszatérülése állami többségi tulajdonú nem pénzügyi vállalkozásoktól</t>
  </si>
  <si>
    <t>109</t>
  </si>
  <si>
    <t>Felhalmozási célú visszatérítendő támogatások, kölcsönök visszatérülése önkormányzati többségi tulajdonú nem pénzügyi vállalkozásoktól</t>
  </si>
  <si>
    <t>110</t>
  </si>
  <si>
    <t>Felhalmozási célú visszatérítendő támogatások, kölcsönök visszatérülése egyéb vállalkozásoktól</t>
  </si>
  <si>
    <t>111</t>
  </si>
  <si>
    <t>Felhalmozási célú visszatérítendő támogatások, kölcsönök visszatérülése egyéb külföldiektől</t>
  </si>
  <si>
    <t>112</t>
  </si>
  <si>
    <t>Felhalmozási célú visszatérítendő támogatások, kölcsönök visszatérülése államháztartáson kívülről (104+…+111)</t>
  </si>
  <si>
    <t>113</t>
  </si>
  <si>
    <t>Felhalmozási célú pénzeszközátvétel  egyházaktól</t>
  </si>
  <si>
    <t>114</t>
  </si>
  <si>
    <t>Felhalmozási célú pénzeszközátvétel  nonprofit és egyéb civil  szervezetektől</t>
  </si>
  <si>
    <t>115</t>
  </si>
  <si>
    <t>Felhalmozási célú pénzeszközátvétel  háztartásoktól</t>
  </si>
  <si>
    <t>116</t>
  </si>
  <si>
    <t>Felhalmozási célú pénzeszközátvétel  pénzügyi vállalkozásoktól</t>
  </si>
  <si>
    <t>117</t>
  </si>
  <si>
    <t>Felhalmozási célú pénzeszközátvétel  állami többségi tulajdonú nem pénzügyi vállalkozásoktól</t>
  </si>
  <si>
    <t>118</t>
  </si>
  <si>
    <t>Működési célú visszatérítendő támogatások, kölcsönök visszatérülése egyéb külföldiektől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</si>
  <si>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</si>
  <si>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</si>
  <si>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</si>
  <si>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(05+…+13)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</si>
  <si>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</si>
  <si>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</si>
  <si>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</si>
  <si>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ÁFA miatti bevétel</t>
  </si>
  <si>
    <t>Értékesített tárgyi eszközök, immateriális javak ÁFÁ-ja</t>
  </si>
  <si>
    <t>Működési célú ÁFA-bevételek, -visszatérülések (15+...+19)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</si>
  <si>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</si>
  <si>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</si>
  <si>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</si>
  <si>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Intézményi működési bevételek összesen (14+20+24)</t>
  </si>
  <si>
    <t>Működési célú pénzeszközátvétel non-profit szervezetektől</t>
  </si>
  <si>
    <t>Működési célú pénzeszközátvétel egyházaktól</t>
  </si>
  <si>
    <t>Működési célú pénzeszközátvétel háztartásoktól</t>
  </si>
  <si>
    <t>Működési célú pénzeszközátvétel vállalkozásoktól</t>
  </si>
  <si>
    <t>Működési célú pénzeszközátvétel az Európai Unió költségvetéséből</t>
  </si>
  <si>
    <t>Működési célú pénzeszközátvétel kormányoktól és nemzetközi szervezetektől</t>
  </si>
  <si>
    <t>Működési célú pénzeszközátvétel egyéb külföldi forrásból</t>
  </si>
  <si>
    <t>Működési célú pénzeszközátvételek államháztartáson kívülről (26+…+32)</t>
  </si>
  <si>
    <t>Működési célú garancia- és kezességvállalásból származó megtérülések államháztartáson kívülről</t>
  </si>
  <si>
    <t>Működési célú pénzeszközátvételek államháztartáson kívülről összesen (33+34)</t>
  </si>
  <si>
    <t>Önkormányzatok költségvetési támogatása</t>
  </si>
  <si>
    <t>Hitelek, értékpapírok, támogatási kölcsönök visszatérülése és igénybevétele, pénzforgalom nélküli bevételek, függő, átfutó, kiegyenlítő, illetve továbbadási célú bevételek előirányzata és teljesítése (Támogatási célú kölcsönök visszatérülésének és igénybe</t>
  </si>
  <si>
    <t>Működési célú támogatási kölcsön visszatérülése központi költségvetési szervtől</t>
  </si>
  <si>
    <t>Működési célú támogatási kölcsön visszatérülése helyi önkormányzati költségvetési szervtől</t>
  </si>
  <si>
    <t>Működési célú támogatási kölcsönök visszatérülése társulástól</t>
  </si>
  <si>
    <t>Működési célú támogatási kölcsönök visszatérülése nemzetiségi önkormányzatoktól</t>
  </si>
  <si>
    <t>Működési célú támogatási kölcsön visszatérülése fejezeten/önkormányzaton belül</t>
  </si>
  <si>
    <t>Működési célú támogatási kölcsön visszatérülése társadalombiztosítási alapoktól és kezelőitől</t>
  </si>
  <si>
    <t>Felhalmozási célú visszatérítendő támogatások, kölcsönök igénybevétele fejezeti kezelésű előirányzatoktól EU-s programok és azok hazai társfinanszírozása</t>
  </si>
  <si>
    <t>137</t>
  </si>
  <si>
    <t>Felhalmozási célú visszatérítendő támogatások, kölcsönök igénybevétele egyéb fejezeti kezelésű előirányzatoktól</t>
  </si>
  <si>
    <t>138</t>
  </si>
  <si>
    <t>Felhalmozási célú visszatérítendő támogatások, kölcsönök igénybevétele társadalombiztosítás pénzügyi alapjaitól</t>
  </si>
  <si>
    <t>139</t>
  </si>
  <si>
    <t>Felhalmozási célú visszatérítendő támogatások, kölcsönök igénybevétele elkülönített állami pénzalapoktól</t>
  </si>
  <si>
    <t>140</t>
  </si>
  <si>
    <t>Felhalmozási célú visszatérítendő támogatások, kölcsönök igénybevétele helyi önkormányzatoktól és költségvetési szerveitől</t>
  </si>
  <si>
    <t>141</t>
  </si>
  <si>
    <t>Felhalmozási célú visszatérítendő támogatások, kölcsönök igénybevétele  társulásoktól és költségvetési szerveitől</t>
  </si>
  <si>
    <t>142</t>
  </si>
  <si>
    <t>Felhalmozási célú visszatérítendő támogatások, kölcsönök igénybevétele nemzetiségi önkormányzatoktól és költségvetési szerveitől</t>
  </si>
  <si>
    <t>143</t>
  </si>
  <si>
    <t>Felhalmozásicélú visszatérítendő támogatások, kölcsönök igénybevétele térségi fejlesztési tanácsoktól és költségvetési szerveitől</t>
  </si>
  <si>
    <t>144</t>
  </si>
  <si>
    <t>Felhalmozási célú visszatérítendő támogatások, kölcsönök igénybevétele államháztartáson belülről (135+…+143)</t>
  </si>
  <si>
    <t>Módosítás      2</t>
  </si>
  <si>
    <t>Módosított    előirányzat</t>
  </si>
  <si>
    <t>Változás            1.</t>
  </si>
  <si>
    <t>Változás            2.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</si>
  <si>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</si>
  <si>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</si>
  <si>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</si>
  <si>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Magánszemély kommunális adója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</si>
  <si>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</si>
  <si>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</si>
  <si>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</si>
  <si>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</si>
  <si>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</si>
  <si>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</si>
  <si>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</si>
  <si>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</si>
  <si>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</si>
  <si>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</si>
  <si>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</si>
  <si>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 xml:space="preserve">Közhatalmi bevételek előirányzata </t>
  </si>
  <si>
    <t>Változás    2.</t>
  </si>
  <si>
    <t xml:space="preserve"> 2..sz. melléklet</t>
  </si>
  <si>
    <t>Szociális tüzifa támogatás</t>
  </si>
  <si>
    <t>Támogatásértékű működési kiadás fejezeti kezelésű előirányzatnak EU-s programokra és azok hazai társfinanszírozására</t>
  </si>
  <si>
    <t>Az 05. és 06. sorba nem tartozó támogatásértékű működési kiadás fejezeti kezelésű előirányzatnak</t>
  </si>
  <si>
    <t>Támogatásértékű kölcsönök visszatérülése és igénybevétele</t>
  </si>
  <si>
    <t>8.</t>
  </si>
  <si>
    <t>Támogatásértékű kölcsönök nyújtása és törlesztése</t>
  </si>
  <si>
    <t>Adatok e Ft-ban</t>
  </si>
  <si>
    <t>Hónap</t>
  </si>
  <si>
    <t>Adat jellege</t>
  </si>
  <si>
    <t>Nyitó pénz-állomány</t>
  </si>
  <si>
    <t>Pénzforgalmi</t>
  </si>
  <si>
    <t>Záró pénz-állomány</t>
  </si>
  <si>
    <t>Likviditás milyensége</t>
  </si>
  <si>
    <t>Likividitási hitel</t>
  </si>
  <si>
    <t>Korrigált záró egyenleg</t>
  </si>
  <si>
    <t>egyenleg</t>
  </si>
  <si>
    <t>felvétel</t>
  </si>
  <si>
    <t>Törlesztés</t>
  </si>
  <si>
    <t>Január</t>
  </si>
  <si>
    <t>Havi</t>
  </si>
  <si>
    <t>Jó</t>
  </si>
  <si>
    <t>Halmozott</t>
  </si>
  <si>
    <t>Február</t>
  </si>
  <si>
    <t>Március</t>
  </si>
  <si>
    <t>Április</t>
  </si>
  <si>
    <t>Május</t>
  </si>
  <si>
    <t>Június</t>
  </si>
  <si>
    <t>Július</t>
  </si>
  <si>
    <t>15.</t>
  </si>
  <si>
    <t>Augusztus</t>
  </si>
  <si>
    <t>16.</t>
  </si>
  <si>
    <t>17.</t>
  </si>
  <si>
    <t>Szeptember</t>
  </si>
  <si>
    <t>18.</t>
  </si>
  <si>
    <t>19.</t>
  </si>
  <si>
    <t>Október</t>
  </si>
  <si>
    <t>20.</t>
  </si>
  <si>
    <t>21.</t>
  </si>
  <si>
    <t>November</t>
  </si>
  <si>
    <t>22.</t>
  </si>
  <si>
    <t>23.</t>
  </si>
  <si>
    <t>December</t>
  </si>
  <si>
    <t>24.</t>
  </si>
  <si>
    <t>13. melléklet</t>
  </si>
  <si>
    <t>Előirányzat felhasználási ütemterv 2013. év (Likviditás)</t>
  </si>
  <si>
    <t>Állami feladat</t>
  </si>
  <si>
    <t>Kötelező Önkormányzati feladat</t>
  </si>
  <si>
    <t>Önként vállalt feladat</t>
  </si>
  <si>
    <t>4. melléklet</t>
  </si>
  <si>
    <t>12. melléklet</t>
  </si>
  <si>
    <t>14. melléklet</t>
  </si>
  <si>
    <t>Szőc község Önkormányzata feladat megoszlása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</si>
  <si>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</si>
  <si>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</si>
  <si>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szerveiknek</t>
  </si>
  <si>
    <t>Támogatásértékű működési kiadás társulásnak</t>
  </si>
  <si>
    <t>Támogatásértékű működési kiadás nemzetiségi önkormányzatoknak</t>
  </si>
  <si>
    <t>Támogatásértékű működési kiadások (04+...+12)</t>
  </si>
  <si>
    <t>Működési célú garancia- és kezességvállalásból származó kifizetés államháztartáson belülre</t>
  </si>
  <si>
    <t>Támogatásértékű működési kiadások összesen (13+14)</t>
  </si>
  <si>
    <t>Támogatásértékű beruházási kiadás központi költségvetési szervnek</t>
  </si>
  <si>
    <t>Támogatásértékű beruházási kiadás fejezeti kezelésű előirányzatnak hazai programokra</t>
  </si>
  <si>
    <t>Támogatásértékű beruházási kiadás fejezeti kezelésű előirányzatnak EU-s programokra és azok hazai társfinanszírozására</t>
  </si>
  <si>
    <t>A 17. és 18. sorba nem tartozó támogatásértékű beruházási kiadás fejezeti kezelésű előirányzatnak</t>
  </si>
  <si>
    <t>Támogatásértékű beruházási kiadás társadalombiztosítási alapok kezelőinek</t>
  </si>
  <si>
    <t>Támogatásértékű beruházási kiadás elkülönített állami pénzalapnak</t>
  </si>
  <si>
    <t>Támogatásértékű beruházási kiadás helyi önkormányzatoknak és költségvetési szerveiknek</t>
  </si>
  <si>
    <t>Támogatásértékű beruházási kiadás társulásnak</t>
  </si>
  <si>
    <t>Támogatásértékű beruházási kiadás nemzetiségi önkormányzatoknak</t>
  </si>
  <si>
    <t>Támogatásértékű beruházási kiadások (16+...+24)</t>
  </si>
  <si>
    <t>Támogatásértékű felújítási kiadás központi költségvetési szervnek</t>
  </si>
  <si>
    <t>Támogatásértékű felújítási kiadás fejezeti kezelésű előirányzatnak hazai programokra</t>
  </si>
  <si>
    <t>1. melléklet</t>
  </si>
  <si>
    <t>3.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</si>
  <si>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</si>
  <si>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</si>
  <si>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</si>
  <si>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</si>
  <si>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</si>
  <si>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</si>
  <si>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Támogatásértékű felújítási kiadás fejezeti kezelésű előirányzatnak EU-s programokra és azok hazai társfinanszírozására</t>
  </si>
  <si>
    <t>A 27. és 28. sorba nem tartozó támogatásértékű felújítási kiadás fejezeti kezelésű előirányzatnak</t>
  </si>
  <si>
    <t>Támogatásértékű felújítási kiadás társadalombiztosítási alapok kezelőinek</t>
  </si>
  <si>
    <t>Támogatásértékű felújítási kiadás elkülönített állami pénzalapnak</t>
  </si>
  <si>
    <t>Támogatásértékű felújítási kiadás helyi önkormányzatoknak és költségvetési szerveiknek</t>
  </si>
  <si>
    <t>Támogatásértékű felújítási kiadás társulásnak</t>
  </si>
  <si>
    <t>Támogatásértékű felújítási kiadás nemzetiségi önkormányzatoknak</t>
  </si>
  <si>
    <t>Támogatásértékű felújítási kiadások (26+...+34)</t>
  </si>
  <si>
    <t>Támogatásértékű felhalmozási kiadások (25+35)</t>
  </si>
  <si>
    <t>Felhalmozási célú garancia- és kezességvállalásból származó kifizetés államháztartáson belülre</t>
  </si>
  <si>
    <t>Támogatásértékű felhalmozási kiadások összesen (36+37)</t>
  </si>
  <si>
    <t>Támogatásértékű kiadás összesen (15+38)</t>
  </si>
  <si>
    <t>Előző évi működési célú előirányzat-maradvány, pénzmaradvány átadás központi költségvetési szervnek</t>
  </si>
  <si>
    <t>Előző évi működési célú előirányzat-maradvány, pénzmaradvány átadás fejezeti kezelésű előirányzatnak</t>
  </si>
  <si>
    <t>Előző évi működési célú előirányzat-maradvány, pénzmaradvány átadás társadalombiztosítási alapnak</t>
  </si>
  <si>
    <t>Előző évi működési célú előirányzat-maradvány, pénzmaradvány átadás elkülönített állami pénzalapnak</t>
  </si>
  <si>
    <t>Előző évi működési célú előirányzat-maradvány, pénzmaradvány átadás helyi önkormányzatoknak és költségvetési szerveiknek</t>
  </si>
  <si>
    <t>Előző évi működési célú előirányzat-maradvány, pénzmaradvány átadás társulásnak</t>
  </si>
  <si>
    <t>Előző évi működési célú előirányzat-maradvány, pénzmaradvány átadás nemzetiségi önkormányzatoknak</t>
  </si>
  <si>
    <t>változás</t>
  </si>
  <si>
    <t>Módosított előirányzat</t>
  </si>
  <si>
    <t>Előző évi működési célú előirányzat-maradvány, pénzmaradvány átadás összesen (40+…+46)</t>
  </si>
  <si>
    <t>Előző évi felhalmozási célú előirányzat-maradvány, pénzmaradvány átadás központi költségvetési szervnek</t>
  </si>
  <si>
    <t>Előző évi felhalmozási célú előirányzat-maradvány, pénzmaradvány átadás fejezeti kezelésű előirányzatnak</t>
  </si>
  <si>
    <t>Előző évi felhalmozási célú előirányzat-maradvány, pénzmaradvány átadás társadalombiztosítási alapnak</t>
  </si>
  <si>
    <t>Előző évi felhalmozási célú előirányzat-maradvány, pénzmaradvány átadás elkülönített állami pénzalapnak</t>
  </si>
  <si>
    <t>Előző évi felhalmozási célú előirányzat-maradvány, pénzmaradvány átadás helyi önkormányzatoknak és költségvetési szerveiknek</t>
  </si>
  <si>
    <t>Előző évi felhalmozási célú előirányzat-maradvány, pénzmaradvány átadás társulásnak</t>
  </si>
  <si>
    <t>Továbbadási célú bevétel államháztartáson belülről összesen (95+96)</t>
  </si>
  <si>
    <t>Továbbadási célú működési bevétel külföldről</t>
  </si>
  <si>
    <t>Továbbadási célú bevétel államháztartáson kívűlről összesen (98+99)</t>
  </si>
  <si>
    <t>Függő bevételek</t>
  </si>
  <si>
    <t>Átfutó bevételek</t>
  </si>
  <si>
    <t>Kiegyenlítő bevételek</t>
  </si>
  <si>
    <t>Függő, átfutó, kiegyenlítő bevételek (101+...+103)</t>
  </si>
  <si>
    <t>Összesen (60+66+94+97+100+104)</t>
  </si>
  <si>
    <t>Építményadó</t>
  </si>
  <si>
    <t>Telekadó</t>
  </si>
  <si>
    <t>Vállalkozók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</si>
  <si>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</si>
  <si>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</si>
  <si>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</si>
  <si>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</si>
  <si>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</si>
  <si>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Gépjárműadó</t>
  </si>
  <si>
    <t>A tartósan fizetésképtelen helyzetbe került helyi önkormányzatok adósságrendezésére irányuló hitelfelvétel visszterhes kamattámogatása, a pénzügyi gondnok díja</t>
  </si>
  <si>
    <t>Hozzájárulás a pénzbeli szociális ellátásokhoz</t>
  </si>
  <si>
    <t>Egyes szociális és gyermekjóléti feladatok támogatása</t>
  </si>
  <si>
    <t>Címzett támogatás</t>
  </si>
  <si>
    <t>Céltámogatás</t>
  </si>
  <si>
    <t>Vis maior támogatás</t>
  </si>
  <si>
    <t>Rendszeres személyi juttatás (=02/09)</t>
  </si>
  <si>
    <t>Nem rendszeres személyi juttatás (=02/42)</t>
  </si>
  <si>
    <t>Személyi juttatások</t>
  </si>
  <si>
    <t>Megnevezés</t>
  </si>
  <si>
    <t>Összesen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</si>
  <si>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</si>
  <si>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</si>
  <si>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</si>
  <si>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</si>
  <si>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</si>
  <si>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</si>
  <si>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</si>
  <si>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</si>
  <si>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</si>
  <si>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</si>
  <si>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</si>
  <si>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</si>
  <si>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</si>
  <si>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</si>
  <si>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</si>
  <si>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</si>
  <si>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</si>
  <si>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</si>
  <si>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</si>
  <si>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</si>
  <si>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</si>
  <si>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Szőc község Önkormányzata 2013. évi mérlege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</si>
  <si>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</si>
  <si>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</si>
  <si>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</si>
  <si>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</si>
  <si>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</si>
  <si>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</si>
  <si>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</si>
  <si>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</si>
  <si>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</si>
  <si>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</si>
  <si>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</si>
  <si>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</si>
  <si>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</si>
  <si>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</si>
  <si>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</si>
  <si>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</si>
  <si>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</si>
  <si>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</si>
  <si>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</si>
  <si>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</si>
  <si>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</si>
  <si>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</si>
  <si>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</si>
  <si>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</si>
  <si>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</si>
  <si>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</si>
  <si>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</si>
  <si>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 (nyugdíjbiztosítási járulék, egészségbiztosítási és munkaerő-piaci járulék)</t>
  </si>
  <si>
    <t>Korkedvezmény-biztosítási járulék</t>
  </si>
  <si>
    <t>Egészségügyi hozzájárulás</t>
  </si>
  <si>
    <t>Táppénz hozzájárulás</t>
  </si>
  <si>
    <t>Munkaadókat terhelő egyéb járulékok</t>
  </si>
  <si>
    <t>Munkaadókat terhelő járulékok (50+...+54)</t>
  </si>
  <si>
    <t>Cafetéria rendszer keretében adott juttatások (tájékoztató adat)</t>
  </si>
  <si>
    <t xml:space="preserve">Dologi kiadások és egyéb folyó kiadások előirányzata </t>
  </si>
  <si>
    <t>01</t>
  </si>
  <si>
    <t>Élelmiszer beszerzés</t>
  </si>
  <si>
    <t>02</t>
  </si>
  <si>
    <t>Gyógyszerbeszerzés</t>
  </si>
  <si>
    <t>03</t>
  </si>
  <si>
    <t>Vegyszerbeszerzés</t>
  </si>
  <si>
    <t>04</t>
  </si>
  <si>
    <t>Irodaszer, nyomtatvány beszerzése</t>
  </si>
  <si>
    <t>05</t>
  </si>
  <si>
    <t>Könyv beszerzése</t>
  </si>
  <si>
    <t>06</t>
  </si>
  <si>
    <t>Folyóirat beszerzése</t>
  </si>
  <si>
    <t>07</t>
  </si>
  <si>
    <t>Egyéb információhordozó beszerzése</t>
  </si>
  <si>
    <t>08</t>
  </si>
  <si>
    <t>Tüzelőanyagok beszerzése</t>
  </si>
  <si>
    <t>09</t>
  </si>
  <si>
    <t>Hajtó- és kenőanyagok beszerzése</t>
  </si>
  <si>
    <t>10</t>
  </si>
  <si>
    <t>Szakmai anyagok beszerzése</t>
  </si>
  <si>
    <t>11</t>
  </si>
  <si>
    <t>Kisértékű tárgyi eszközök, szellemi termékek beszerzése</t>
  </si>
  <si>
    <t>12</t>
  </si>
  <si>
    <t>Munkaruha, védőruha, formaruha, egyenruha beszerzése</t>
  </si>
  <si>
    <t>13</t>
  </si>
  <si>
    <t>Egyéb anyagbeszerzés</t>
  </si>
  <si>
    <t>14</t>
  </si>
  <si>
    <t>Készletbeszerzés (01+…+13)</t>
  </si>
  <si>
    <t>15</t>
  </si>
  <si>
    <t>Nem adatátviteli célú távközlési díjak</t>
  </si>
  <si>
    <t>16</t>
  </si>
  <si>
    <t>Adatátviteli célú távközlési díjak</t>
  </si>
  <si>
    <t>17</t>
  </si>
  <si>
    <t>Egyéb kommunikációs szolgáltatások</t>
  </si>
  <si>
    <t>18</t>
  </si>
  <si>
    <t>Kommunikációs szolgáltatások (15+16+17)</t>
  </si>
  <si>
    <t>19</t>
  </si>
  <si>
    <t>Vásárolt élelmezés</t>
  </si>
  <si>
    <t>20</t>
  </si>
  <si>
    <t>Bérleti és lízing díjak</t>
  </si>
  <si>
    <t>21</t>
  </si>
  <si>
    <t>ebből: - PPP konstrukcióhoz kapcsolódó szolgáltatási díj fizetés</t>
  </si>
  <si>
    <t>22</t>
  </si>
  <si>
    <t>- központi költségvetési szervek kincstári ingatlanhoz kapcsolódó bérleti díja</t>
  </si>
  <si>
    <t>23</t>
  </si>
  <si>
    <t>Szállítási szolgáltatás díja</t>
  </si>
  <si>
    <t>24</t>
  </si>
  <si>
    <t>Gázenergia-szolgáltatás díja</t>
  </si>
  <si>
    <t>25</t>
  </si>
  <si>
    <t>Villamosenergia-szolgáltatás díja</t>
  </si>
  <si>
    <t>26</t>
  </si>
  <si>
    <t>Távhő- és melegvíz-szolgáltatás díja</t>
  </si>
  <si>
    <t>27</t>
  </si>
  <si>
    <t>Víz- és csatornadíjak</t>
  </si>
  <si>
    <t>28</t>
  </si>
  <si>
    <t>Karbantartási, kisjavítási szolgáltatások kiadásai</t>
  </si>
  <si>
    <t>29</t>
  </si>
  <si>
    <t>Egyéb üzemeltetési, fenntartási szolgáltatási kiadások</t>
  </si>
  <si>
    <t>30</t>
  </si>
  <si>
    <t>Továbbszámlázott (közvetített) szolgáltatások kiadásai államháztartáson belülre</t>
  </si>
  <si>
    <t>31</t>
  </si>
  <si>
    <t>Továbbszámlázott (közvetített) szolgáltatások kiadásai államháztartáson kívülre</t>
  </si>
  <si>
    <t>32</t>
  </si>
  <si>
    <t>Pénzügyi szolgáltatások kiadásai</t>
  </si>
  <si>
    <t>33</t>
  </si>
  <si>
    <t>Szakmai szolgáltatások kiadásai</t>
  </si>
  <si>
    <t>34</t>
  </si>
  <si>
    <t>Szolgáltatási kiadások (19+20+23+…+33)</t>
  </si>
  <si>
    <t>35</t>
  </si>
  <si>
    <t>Vásárolt közszolgáltatások</t>
  </si>
  <si>
    <t>36</t>
  </si>
  <si>
    <t>Vásárolt termékek és szolgáltatások általános forgalmi adója</t>
  </si>
  <si>
    <t>37</t>
  </si>
  <si>
    <t>Kiszámlázott termékek és szolgáltatások általános forgalmi adó befizetése</t>
  </si>
  <si>
    <t>38</t>
  </si>
  <si>
    <t>Működési kiadásokhoz kapcsolódó fordított általános forgalmi adó miatti befizetés</t>
  </si>
  <si>
    <t>39</t>
  </si>
  <si>
    <t>Felhalmozási kiadásokhoz kapcsolódó fordított általános forgalmi adó miatti befizetés</t>
  </si>
  <si>
    <t>40</t>
  </si>
  <si>
    <t>Értékesített tárgyi eszközök, immateriális javak általános forgalmi adó befizetése (05. űrlapon szereplők nélkül)</t>
  </si>
  <si>
    <t>41</t>
  </si>
  <si>
    <t>Működési célú általános forgalmi adó összesen (36+...+40)</t>
  </si>
  <si>
    <t>42</t>
  </si>
  <si>
    <t>Belföldi kiküldetés</t>
  </si>
  <si>
    <t>43</t>
  </si>
  <si>
    <t>Külföldi kiküldetés</t>
  </si>
  <si>
    <t>44</t>
  </si>
  <si>
    <t>Reprezentáció</t>
  </si>
  <si>
    <t>45</t>
  </si>
  <si>
    <t>Reklám és propagandakiadások</t>
  </si>
  <si>
    <t>46</t>
  </si>
  <si>
    <t>Kiküldetés, reprezentáció, reklámkiadások (42+…+45)</t>
  </si>
  <si>
    <t>47</t>
  </si>
  <si>
    <t>Szellemi tevékenység teljesítéséhez kapcsolódó kifizetés</t>
  </si>
  <si>
    <t>48</t>
  </si>
  <si>
    <t>Egyéb dologi kiadások</t>
  </si>
  <si>
    <t>49</t>
  </si>
  <si>
    <t>Dologi kiadások (14+18+34+35+41+46+47+48)</t>
  </si>
  <si>
    <t>50</t>
  </si>
  <si>
    <t>Előző évi maradvány visszafizetése (irányító szervi nélkül)</t>
  </si>
  <si>
    <t>51</t>
  </si>
  <si>
    <t>Vállalkozási maradvány utáni befizetés</t>
  </si>
  <si>
    <t>52</t>
  </si>
  <si>
    <t>Irányító szerv javára teljesített egyéb befizetés</t>
  </si>
  <si>
    <t>53</t>
  </si>
  <si>
    <t>Felhasználásra nem engedélyezett többletbevétel befizetése</t>
  </si>
  <si>
    <t>54</t>
  </si>
  <si>
    <t>Bevételek meghatározott köre utáni befizetés</t>
  </si>
  <si>
    <t>55</t>
  </si>
  <si>
    <t>Egyéb befizetési kötelezettség</t>
  </si>
  <si>
    <t>56</t>
  </si>
  <si>
    <t>Változás</t>
  </si>
  <si>
    <t>Eredeti előiránzyat</t>
  </si>
  <si>
    <t>Módosítottelőiránzyat</t>
  </si>
  <si>
    <t>Módosított előiránzyat</t>
  </si>
  <si>
    <t>882202 közgyógy-ellátás</t>
  </si>
  <si>
    <t>882203     köz-temetés</t>
  </si>
  <si>
    <t>Dologi kiadások (=03/69)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</si>
  <si>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</si>
  <si>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</si>
  <si>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</si>
  <si>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</si>
  <si>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célú, a 21. sorba nem tartozó támogatási kölcsönök nyújtása nem önkormányzati többségi tulajdonú egyéb vállalkozásnak</t>
  </si>
  <si>
    <t>Működési célú támogatási kölcsönök nyújtása egyéb vállalkozásoknak (22+23+24)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</si>
  <si>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</si>
  <si>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</si>
  <si>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</si>
  <si>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kölcsönök nyújtása államháztartáson kívülre (18+19+25+26+27+28)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</si>
  <si>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</si>
  <si>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</si>
  <si>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107. cikke bekezdése szerinti támogatási kölcsönök nyújtása önkormányzati többségi tulajdonú egyéb vállalkozásnak</t>
  </si>
  <si>
    <t>Felhalmozási célú, a Római Szerződés 107. cikke szerinti támogatási kölcsönök nyújtása nem önkormányzati többségi tulajdonú egyéb vállalkozásnak</t>
  </si>
  <si>
    <t>Felhalmozási célú, a Római Szerződés 107. cikke szerinti támogatási kölcsönök nyújtása egyéb vállalkozásnak (32+33)</t>
  </si>
  <si>
    <t>Felhalmozási célú, a 32. sorba nem tartozó támogatási kölcsönök nyújtása önkormányzati többségi tulajdonú egyéb vállalkozásnak</t>
  </si>
  <si>
    <t>Felhalmozási célú, a 33. sorba nem tartozó támogatási kölcsönök nyújtása nem önkormányzati többségi tulajdonú egyéb vállalkozásnak</t>
  </si>
  <si>
    <t>Felhalmozási célú támogatási kölcsönök nyújtása egyéb vállalkozásoknak (34+35+36)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</si>
  <si>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</si>
  <si>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</si>
  <si>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</si>
  <si>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</si>
  <si>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>Felhalmozási célú támogatási kölcsönök nyújtása államháztartáson kívülre (30+31+37+..+41)</t>
  </si>
  <si>
    <t>Támogatási kölcsönök nyújtása államháztartáson kívülre (29+42)</t>
  </si>
  <si>
    <t>Működési célú támogatási kölcsönök törlesztése központi költségvetési szervnek</t>
  </si>
  <si>
    <t>Működési célú támogatási kölcsönök törlesztése helyi önkormányzati költségvetési szervnek</t>
  </si>
  <si>
    <t>Működési célú támogatási kölcsönök törlesztése társulásnak</t>
  </si>
  <si>
    <t>Működési célú támogatási kölcsönök törlesztése nemzetiségi önkormányzatoknak</t>
  </si>
  <si>
    <t>Működési célú támogatási kölcsönök törlesztése fejezeten/önkormányzaton belül</t>
  </si>
  <si>
    <t>Működési célú támogatási kölcsönök törlesztése társadalombiztosítási alapoknak és kezelõinek</t>
  </si>
  <si>
    <t>Működési célú támogatási kölcsönök törlesztése elkülönített állami pénzalapoknak</t>
  </si>
  <si>
    <t>Működési célú támogatási kölcsönök törlesztése államháztartáson belülre (44+...+50)</t>
  </si>
  <si>
    <t>Felhalmozási célú támogatási kölcsönök törlesztése központi költségvetési szervnek</t>
  </si>
  <si>
    <t>Felhalmozási célú támogatási kölcsönök törlesztése helyi önkormányzati költségvetési szervnek</t>
  </si>
  <si>
    <t>Felhalmozási célú támogatási kölcsönök törlesztése társulásnak</t>
  </si>
  <si>
    <t>Felhalmozási célú támogatási kölcsönök törlesztése nemzetiségi önkormányzatoknak</t>
  </si>
  <si>
    <t>Felhalmozási célú támogatási kölcsönök törlesztése fejezeten/önkormányzaton belül</t>
  </si>
  <si>
    <t>Felhalmozási célú támogatási kölcsönök törlesztése társadalombiztosítási alapoknak és kezelõinek</t>
  </si>
  <si>
    <t>Felhalmozási célú támogatási kölcsönök törlesztése elkülönített állami pénzalapoknak</t>
  </si>
  <si>
    <t>Felhalmozási célú támogatási kölcsönök törlesztése államháztartáson belülre (52+...+58)</t>
  </si>
  <si>
    <t>Támogatási kölcsönök törlesztése államháztartáson belülre (51+59)</t>
  </si>
  <si>
    <t>Támogatási célú kölcsönök nyújtása és törlesztése összesen (17+43+60)</t>
  </si>
  <si>
    <t>Tervezett költségvetési és vállalkozási maradvány</t>
  </si>
  <si>
    <t>Céltartalékok</t>
  </si>
  <si>
    <t>Fejezeti tartalék</t>
  </si>
  <si>
    <t>Országvédelmi Alap</t>
  </si>
  <si>
    <t>Rendkívüli kormányzati intézkedések tartaléka</t>
  </si>
  <si>
    <t>Alap- és vállalkozási tevékenység közötti elszámolások</t>
  </si>
  <si>
    <t>Pénzforgalom nélküli kiadások (62+…+67)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</si>
  <si>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</si>
  <si>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</si>
  <si>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</si>
  <si>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</si>
  <si>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</si>
  <si>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Hiteltörlesztés államháztartáson kívülre (69+…+73)</t>
  </si>
  <si>
    <t>Likviditási célú hitel törlesztése központi költségvetésnek</t>
  </si>
  <si>
    <t>Működési célú hitel visszafizetése elkülönített állami pénzalapoknak</t>
  </si>
  <si>
    <t>Hiteltörlesztés államháztartáson belülre (75+76)</t>
  </si>
  <si>
    <t>Belföldi hitelek törlesztése (74+77)</t>
  </si>
  <si>
    <t>Forgatási célú belföldi értékpapírok vásárlása</t>
  </si>
  <si>
    <t>Forgatási célú belföldi értékpapírok beváltása</t>
  </si>
  <si>
    <t>Befektetési célú kárpótlási jegyek vásárlása</t>
  </si>
  <si>
    <t>Befektetési célú belföldi államkötvények, egyéb értékpapírok vásárlása</t>
  </si>
  <si>
    <t>Változás I.</t>
  </si>
  <si>
    <t>Változás II.</t>
  </si>
  <si>
    <t>ebből: Egészségügyi hozzájárulás (=02/52)</t>
  </si>
  <si>
    <t>ebből: Nemzetközi tagsági díjak (=03/57)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</si>
  <si>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</si>
  <si>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</si>
  <si>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</si>
  <si>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</si>
  <si>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</si>
  <si>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</si>
  <si>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</si>
  <si>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céltartalék (=04/112)</t>
  </si>
  <si>
    <t>Működési célú garancia- és kezességvállalásból származó megtérülés államháztartáson belülről (=09/25)</t>
  </si>
  <si>
    <t>Működési célú garancia- és kezességvállalásból származó megtérülés államháztartáson kívülről (=09/48)</t>
  </si>
  <si>
    <t>Működési célú visszatérítendő támogatások, kölcsönök visszatérülése államháztartáson kívülről  (=09/57)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</si>
  <si>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</si>
  <si>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</si>
  <si>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</si>
  <si>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Felhalmozási célú garancia- és kezességvállalásból származó megtérülés államháztartáson belülről (=09/80)</t>
  </si>
  <si>
    <t>Felhalmozási célú garancia- és kezességvállalásból származó megtérülés államháztartáson kívülről 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</si>
  <si>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</si>
  <si>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</si>
  <si>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71</t>
  </si>
  <si>
    <t>72</t>
  </si>
  <si>
    <t>Alap- és vállalkozási tevékenység közötti elszámolások (=06/29)</t>
  </si>
  <si>
    <t>73</t>
  </si>
  <si>
    <t>74</t>
  </si>
  <si>
    <t>75</t>
  </si>
  <si>
    <t>76</t>
  </si>
  <si>
    <t>77</t>
  </si>
  <si>
    <t>Maradvány működési célú igénybevétele (=10/15+10/17)</t>
  </si>
  <si>
    <t>78</t>
  </si>
  <si>
    <t>Maradvány felhalmozási célú igénybevétele (=10/16+10/18)</t>
  </si>
  <si>
    <t>79</t>
  </si>
  <si>
    <t>Alap- és vállalkozási tevékenység közötti elszámolások (=10/19)</t>
  </si>
  <si>
    <t>80</t>
  </si>
  <si>
    <t>81</t>
  </si>
  <si>
    <t>82</t>
  </si>
  <si>
    <t>83</t>
  </si>
  <si>
    <t>Függő, átfutó, kiegyenlítő bevételek (=10/38)</t>
  </si>
  <si>
    <t>84</t>
  </si>
  <si>
    <t>85</t>
  </si>
  <si>
    <t>88</t>
  </si>
  <si>
    <t>Eredeti előirányzat</t>
  </si>
  <si>
    <t>Szőc Község Önkormányzatának kiadásai és bevételei</t>
  </si>
  <si>
    <t>1.A. melléklet</t>
  </si>
  <si>
    <t>Változás(1)        +/-</t>
  </si>
  <si>
    <t>Módosított előirányzat (1)</t>
  </si>
  <si>
    <t>Változás(2)        +/-</t>
  </si>
  <si>
    <t>Módosított előirányzat (2)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</si>
  <si>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</si>
  <si>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</si>
  <si>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</si>
  <si>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Adatok e-Ftban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</si>
  <si>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</si>
  <si>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</si>
  <si>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</si>
  <si>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</si>
  <si>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</si>
  <si>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</si>
  <si>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</si>
  <si>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</si>
  <si>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</si>
  <si>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</si>
  <si>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</si>
  <si>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</si>
  <si>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Ssz.</t>
  </si>
  <si>
    <t>Bevétel</t>
  </si>
  <si>
    <t>Eredeti Előirányzat</t>
  </si>
  <si>
    <t>Módosított Előirányzat</t>
  </si>
  <si>
    <t>Kiadás</t>
  </si>
  <si>
    <t>Módosított EI.</t>
  </si>
  <si>
    <t>1.</t>
  </si>
  <si>
    <t>Közhatalmi bevételek</t>
  </si>
  <si>
    <t>2.</t>
  </si>
  <si>
    <t>Intézményi működési bevételek</t>
  </si>
  <si>
    <t>Munkaadókat terhelő járulékok</t>
  </si>
  <si>
    <t>3.</t>
  </si>
  <si>
    <t>Dologi kiadások</t>
  </si>
  <si>
    <t>4.</t>
  </si>
  <si>
    <t>Támogatásértékű kiadások</t>
  </si>
  <si>
    <t>5.</t>
  </si>
  <si>
    <t>6.</t>
  </si>
  <si>
    <t>Támogatásértékű működési bevételek</t>
  </si>
  <si>
    <t>Finanszírozási kiadások összesen                                                                                                  (72+73+74)</t>
  </si>
  <si>
    <t>Függő, átfutó, kiegyenlítő kiadások  (=06/34)</t>
  </si>
  <si>
    <t>Központi, irányítószervi támogatás (=10/24)</t>
  </si>
  <si>
    <t>Különböző finanszírozási bevételek (=10/34-10/20-10/24)</t>
  </si>
  <si>
    <t>Foglalkoztatottak létszáma (fő) - időszakra</t>
  </si>
  <si>
    <t xml:space="preserve">Felhalmozási célú visszatérítendő támogatások, kölcsönök igénybevétele, megtérülése államháztartáson belülről </t>
  </si>
  <si>
    <t>Felhalmozási bevételek      (52+53+54+55+57)</t>
  </si>
  <si>
    <t>Önkormányzatok felhalmozási költségvetési támogatása</t>
  </si>
  <si>
    <t>Felhalmozási bevételek mindösszesen       (58+63+67)</t>
  </si>
  <si>
    <t>Költségvetési bevételek mindösszesen           (51+68)</t>
  </si>
  <si>
    <t>Finanszírozási bevételek összesen              (77+…+81)</t>
  </si>
  <si>
    <t>Tárgyévi kiadások                       (37+75+76)</t>
  </si>
  <si>
    <t>Tárgyévi bevételek    (69+82+83)</t>
  </si>
  <si>
    <t>Működési célú pénzeszközátvétel államháztartáson kívülről</t>
  </si>
  <si>
    <t>Önkormányzatok működési költségvetési támogatása</t>
  </si>
  <si>
    <t xml:space="preserve">Előző évi költségvetési kiegészítések, visszatérülések </t>
  </si>
  <si>
    <t xml:space="preserve">Működési célú visszatérítendő támogatások, kölcsönök igénybevétele, megtérülése államháztartáson belülről </t>
  </si>
  <si>
    <t>Működési célú hozam- és kamatbevételek összesen (21+22+23)</t>
  </si>
  <si>
    <t>Mód. Ei.</t>
  </si>
  <si>
    <t>Különféle költségvetési befizetések (50+…+55)</t>
  </si>
  <si>
    <t>57</t>
  </si>
  <si>
    <t>Munkáltató által fizetett személyi jövedelemadó</t>
  </si>
  <si>
    <t>58</t>
  </si>
  <si>
    <t>Nemzetközi tagsági díjak</t>
  </si>
  <si>
    <t>59</t>
  </si>
  <si>
    <t>Rehabilitációs hozzájárulás</t>
  </si>
  <si>
    <t>60</t>
  </si>
  <si>
    <t>Helyi adók, egyéb vám, illeték és adójellegű befizetések</t>
  </si>
  <si>
    <t>61</t>
  </si>
  <si>
    <t>Díjak, egyéb  befizetések</t>
  </si>
  <si>
    <t>62</t>
  </si>
  <si>
    <t>Adók, díjak, egyéb befizetések (57+...+61)</t>
  </si>
  <si>
    <t>63</t>
  </si>
  <si>
    <t>Működési célú kamatkiadások államháztartáson belülre</t>
  </si>
  <si>
    <t>64</t>
  </si>
  <si>
    <t>Felhalmozási célú kamatkiadások államháztartáson belülre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</si>
  <si>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</si>
  <si>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</si>
  <si>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</si>
  <si>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</si>
  <si>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</si>
  <si>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</si>
  <si>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86</t>
  </si>
  <si>
    <t>Felhalmozási célú visszatérítendő támogatások, kölcsönök megtérülése helyi önkormányzatoktól és költségvetési szerveitől</t>
  </si>
  <si>
    <t>87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</si>
  <si>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</si>
  <si>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</si>
  <si>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89</t>
  </si>
  <si>
    <t>Felhalmozásicélú visszatérítendő támogatások, kölcsönök megtérülése térségi fejlesztési tanácsoktól és költségvetési szerveitől</t>
  </si>
  <si>
    <t>90</t>
  </si>
  <si>
    <t>Felhalmozási célú visszatérítendő támogatások, kölcsönök megtérülése államháztartáson belülről (81+…+89)</t>
  </si>
  <si>
    <t>91</t>
  </si>
  <si>
    <t>Felhalmozási célú támogatásértékű  bevétel központi költségvetési szervektől</t>
  </si>
  <si>
    <t>92</t>
  </si>
  <si>
    <t>Felhalmozási célú támogatásértékű bevétel fejezeti kezelésű előirányzatoktól EU-s programok és azok hazai társfinanszírozása</t>
  </si>
  <si>
    <t>93</t>
  </si>
  <si>
    <t>Felhalmozási célú támogatásértékű bevétel egyéb fejezeti kezelésű előirányzatoktól</t>
  </si>
  <si>
    <t>94</t>
  </si>
  <si>
    <t>Felhalmozási célú támogatásértékű bevétel központi kezelésű előirányzatból</t>
  </si>
  <si>
    <t>95</t>
  </si>
  <si>
    <t>Felhalmozási célú támogatásértékű bevétel társadalombiztosítás pénzügyi alapjaitól</t>
  </si>
  <si>
    <t>96</t>
  </si>
  <si>
    <t>Felhalmozási célú támogatásértékű bevétel elkülönített állami pénzalapoktól</t>
  </si>
  <si>
    <t>97</t>
  </si>
  <si>
    <t>Felhalmozási célú támogatásértékű bevétel helyi önkormányzatoktól és költségvetési szerveitől</t>
  </si>
  <si>
    <t>Rendkívüli gyermekvédelmi támogatás Gyvt. 18. § (5) bek.</t>
  </si>
  <si>
    <t>Természetben nyújtott óvodáztatási támogatás Gyvt. 20/C.§ (4) bek.</t>
  </si>
  <si>
    <t>Természetben nyújtott szociális ellátások összesen (20+…+31)</t>
  </si>
  <si>
    <t>Önkormányzatok által folyósított szociális, gyermekvédelmi ellátások összesen (19+32)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</si>
  <si>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</si>
  <si>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</si>
  <si>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Önkormányzatok által folyósított ellátások összesen (33+34+35)</t>
  </si>
  <si>
    <t>Intézményi bevételek</t>
  </si>
  <si>
    <t>Igazgatási szolgáltatási díj</t>
  </si>
  <si>
    <t>Felügyeleti jellegű tevékenység díja</t>
  </si>
  <si>
    <t>Bírság bevétele</t>
  </si>
  <si>
    <t>Közhatalmi bevételek (01+...+03)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</si>
  <si>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</si>
  <si>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</si>
  <si>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</si>
  <si>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</si>
  <si>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</si>
  <si>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</si>
  <si>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Működési és felhalmozási bevételek államháztartáson belülről</t>
  </si>
  <si>
    <t>Sorszám</t>
  </si>
  <si>
    <t>Teljesítés</t>
  </si>
  <si>
    <t>Teljesítés         %-a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</si>
  <si>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</si>
  <si>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</si>
  <si>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</si>
  <si>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</si>
  <si>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</si>
  <si>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</si>
  <si>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</si>
  <si>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</si>
  <si>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</si>
  <si>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</si>
  <si>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</si>
  <si>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</si>
  <si>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</si>
  <si>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Felhalmozási célú pénzeszközátvétel önkormányzati többségi tulajdonú nem pénzügyi vállalkozásoktól</t>
  </si>
  <si>
    <t>119</t>
  </si>
  <si>
    <t>Felhalmozási célú pénzeszközátvétel  egyéb vállalkozásoktól</t>
  </si>
  <si>
    <t>120</t>
  </si>
  <si>
    <t>Felhalmozási célú pénzeszközátvétel  Európai Uniótól</t>
  </si>
  <si>
    <t>121</t>
  </si>
  <si>
    <t>Felhalmozási célú pénzeszközátvétel  kormányok és nemzetközi szervezetektől</t>
  </si>
  <si>
    <t>122</t>
  </si>
  <si>
    <t>Felhalmozási célú pénzeszközátvétel  egyéb külföldiektől</t>
  </si>
  <si>
    <t>123</t>
  </si>
  <si>
    <t>Felhalmozási célú pénzeszközátvétel államháztartáson kívülről (113+…+122)</t>
  </si>
  <si>
    <t>124</t>
  </si>
  <si>
    <t>Felhalmozási célú átvett  pénzeszközök (103+112+123)</t>
  </si>
  <si>
    <t>125</t>
  </si>
  <si>
    <t>Működési célú visszatérítendő támogatások, kölcsönök igénybevétele központi költségvetési szervektől</t>
  </si>
  <si>
    <t>126</t>
  </si>
  <si>
    <t>Működési célú visszatérítendő támogatások, kölcsönök igénybevétele fejezeti kezelésű előirányzatoktól EU-s programok és azok hazai társfinanszírozása</t>
  </si>
  <si>
    <t>127</t>
  </si>
  <si>
    <t>Működési célú visszatérítendő támogatások, kölcsönök igénybevétele egyéb fejezeti kezelésű előirányzatoktól</t>
  </si>
  <si>
    <t>128</t>
  </si>
  <si>
    <t>Működési célú visszatérítendő támogatások, kölcsönök igénybevétele társadalombiztosítás pénzügyi alapjaitól</t>
  </si>
  <si>
    <t>129</t>
  </si>
  <si>
    <t>Működési célú visszatérítendő támogatások, kölcsönök igénybevétele elkülönített állami pénzalapoktól</t>
  </si>
  <si>
    <t>130</t>
  </si>
  <si>
    <t>Működési célú visszatérítendő támogatások, kölcsönök igénybevétele helyi önkormányzatoktól és költségvetési szerveitől</t>
  </si>
  <si>
    <t>131</t>
  </si>
  <si>
    <t>Működési célú visszatérítendő támogatások, kölcsönök igénybevétele  társulásoktól és költségvetési szerveitől</t>
  </si>
  <si>
    <t>132</t>
  </si>
  <si>
    <t>Működési célú visszatérítendő támogatások, kölcsönök igénybevétele nemzetiségi önkormányzatoktól és költségvetési szerveitől</t>
  </si>
  <si>
    <t>133</t>
  </si>
  <si>
    <t>Működési célú visszatérítendő támogatások, kölcsönök igénybevétele térségi fejlesztési tanácsoktól és költségvetési szerveitől</t>
  </si>
  <si>
    <t>134</t>
  </si>
  <si>
    <t>Működési célú visszatérítendő támogatások, kölcsönök igénybevétele államháztartáson belülről (125+…+133)</t>
  </si>
  <si>
    <t>135</t>
  </si>
  <si>
    <t>Felhalmozási célú visszatérítendő támogatások, kölcsönök igénybevétele központi költségvetési szervektől</t>
  </si>
  <si>
    <t>136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</si>
  <si>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</si>
  <si>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</si>
  <si>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</si>
  <si>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</si>
  <si>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</si>
  <si>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</si>
  <si>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</si>
  <si>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</si>
  <si>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</si>
  <si>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</si>
  <si>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</si>
  <si>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</si>
  <si>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</si>
  <si>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</si>
  <si>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</si>
  <si>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</si>
  <si>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</si>
  <si>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</si>
  <si>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</si>
  <si>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</si>
  <si>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</si>
  <si>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</si>
  <si>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Előző évi felhalmozási célú előirányzat-maradvány, pénzmaradvány átadás nemzetiségi önkormányzatoknak</t>
  </si>
  <si>
    <t>Előző évi felhalmozási célú előirányzat-maradvány, pénzmaradvány átadás összesen (48+…+54)</t>
  </si>
  <si>
    <t>Előző évi előirányzat-maradvány, pénzmaradvány átadása összesen (47+55)</t>
  </si>
  <si>
    <t>Államháztartáson belüli támogatások és támogatás jellegű kiadások összesen (03+39+56)</t>
  </si>
  <si>
    <t>Működési célú pénzeszközátadás non-profit szervezeteknek</t>
  </si>
  <si>
    <t>Működési célú pénzeszközátadás egyházaknak</t>
  </si>
  <si>
    <t>Működési célú pénzeszközátadás háztartásoknak</t>
  </si>
  <si>
    <t>Működési célú pénzeszközátadás vállalkozásoknak</t>
  </si>
  <si>
    <t>Működési célú pénzeszközátadás az Európai Unió költségvetésének</t>
  </si>
  <si>
    <t>Működési célú pénzeszközátadás kormányoknak és nemzetközi szervezeteknek</t>
  </si>
  <si>
    <t>Működési célú pénzeszközátadás egyéb külföldinek</t>
  </si>
  <si>
    <t>Működési célú pénzeszközátadások államháztartáson kívülre (58+…+64)</t>
  </si>
  <si>
    <t>Működési célú garancia- és kezességvállalásból származó kifizetés államháztartáson kívülre</t>
  </si>
  <si>
    <t>Működési célú pénzeszközátadások államháztartáson kívülre összesen (65+66)</t>
  </si>
  <si>
    <t>Beruházási célú pénzeszközátadás non-profit szervezeteknek</t>
  </si>
  <si>
    <t>Beruházási célú pénzeszközátadás egyházaknak</t>
  </si>
  <si>
    <t>Beruházási célú pénzeszközátadás háztartásoknak</t>
  </si>
  <si>
    <t>Beruházási célú pénzeszközátadás vállalkozásoknak</t>
  </si>
  <si>
    <t>Beruházási célú pénzeszközátadás az Európai Unió költségvetésének</t>
  </si>
  <si>
    <t>Beruházási célú pénzeszközátadás kormányoknak és nemzetközi szervezeteknek</t>
  </si>
  <si>
    <t>Beruházási célú pénzeszközátadás egyéb külföldinek</t>
  </si>
  <si>
    <t>Beruházási célú pénzeszközátadások államháztartáson kívülre (68+…+74)</t>
  </si>
  <si>
    <t>Felújítási célú pénzeszközátadás non-profit szervezeteknek</t>
  </si>
  <si>
    <t>Felújítási célú pénzeszközátadás egyházaknak</t>
  </si>
  <si>
    <t>Felújítási célú pénzeszközátadás háztartásoknak</t>
  </si>
  <si>
    <t>Felújítási célú pénzeszközátadás vállalkozásoknak</t>
  </si>
  <si>
    <t>Felújítási célú pénzeszközátadás az Európai Unió költségvetésének</t>
  </si>
  <si>
    <t>Felújítási célú pénzeszközátadás kormányoknak és nemzetközi szervezeteknek</t>
  </si>
  <si>
    <t>Felújítási célú pénzeszközátadás egyéb külföldinek</t>
  </si>
  <si>
    <t>Felújítási célú pénzeszközátadások államháztartáson kívülre (76+…+82)</t>
  </si>
  <si>
    <t>Lakásért fizetett pénzbeli térítés</t>
  </si>
  <si>
    <t>Lakáshoz jutás pénzbeli támogatása végleges jelleggel</t>
  </si>
  <si>
    <t>Felhalmozási célú pénzeszközátadások államháztartáson kívülre (75+83+84+85)</t>
  </si>
  <si>
    <t>Felhalmozási célú garancia- és kezességvállalásból származó kifizetés államháztartáson kívülre</t>
  </si>
  <si>
    <t>Felhalmozási célú pénzeszközátadások államháztartáson kívülre összesen (86+87)</t>
  </si>
  <si>
    <t>Államháztartáson kívüli pénzeszközátadások összesen (67+88)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</si>
  <si>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</si>
  <si>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</si>
  <si>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</si>
  <si>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</si>
  <si>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Társadalom-, szociálpolitikai és egyéb juttatás, támogatás 90+...+93)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</si>
  <si>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</si>
  <si>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</si>
  <si>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</si>
  <si>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</si>
  <si>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</si>
  <si>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(95+...+99)</t>
  </si>
  <si>
    <t>Egyéb működési célú támogatások, kiadások összesen (01+15+47+67+94)</t>
  </si>
  <si>
    <t>Egyéb felhalmozási kiadások összesen (02+38+55+88)</t>
  </si>
  <si>
    <t>Beruházások, felújítások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</si>
  <si>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</si>
  <si>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</si>
  <si>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</si>
  <si>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</si>
  <si>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</si>
  <si>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</si>
  <si>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</si>
  <si>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</si>
  <si>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</si>
  <si>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</si>
  <si>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</si>
  <si>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</si>
  <si>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Intézményi beruházási kiadások áfa kiadások nélkül (07+...+12)</t>
  </si>
  <si>
    <t>Ingatlanok vásárlása, létesítése (föld nélkül)</t>
  </si>
  <si>
    <t>Földterület vásárlása</t>
  </si>
  <si>
    <t>Központi beruházási kiadások áfa kiadások nélkül (14+…+18)</t>
  </si>
  <si>
    <t>Felhalmozási célú pénzeszközátadás háztartásoknak</t>
  </si>
  <si>
    <t>Lakástámogatás (=20)</t>
  </si>
  <si>
    <t>Ingatlanok vásárlása, létesítése</t>
  </si>
  <si>
    <t>Lakásépítés kiadásai áfa kiadások nélkül (=22)</t>
  </si>
  <si>
    <t>Állami készletek, tartalékok felhalmozási kiadásai áfa kiadások nélkül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</si>
  <si>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</si>
  <si>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</si>
  <si>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</si>
  <si>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</si>
  <si>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</si>
  <si>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(25+..+29)</t>
  </si>
  <si>
    <t>Intézményi beruházások kiadásai összesen (13+25+29)</t>
  </si>
  <si>
    <t>Központi beruházási kiadások összesen (19+24+26+28)</t>
  </si>
  <si>
    <t>Lakásépítés kiadásai összesen (23+27)</t>
  </si>
  <si>
    <t>Beruházási kiadások összesen (felújítási kiadások nélkül) (21+31+32+33)</t>
  </si>
  <si>
    <t>Felhalmozási kiadások összesen (06+34)</t>
  </si>
  <si>
    <t>Befektetési célú részesedések vásárlása</t>
  </si>
  <si>
    <t>Tőkeemelés, tőkeinjekció</t>
  </si>
  <si>
    <t>Befektetési kiadások összesen (36+37)</t>
  </si>
  <si>
    <t>Felhalmozási kiadások összesen (35+38)</t>
  </si>
  <si>
    <t>Hitelek, kölcsönök nyújtása és törlesztése, értékpapírok beváltása és vásárlása, pénzforgalom nélküli kiadások, függő, átfutó, kiegyenlítő kiadások előirányzata és teljesítése (Támogatási célú kölcsönök nyújtásának, törlesztésének részletezése)</t>
  </si>
  <si>
    <t>Működési célú támogatási kölcsönök nyújtása központi költségvetési szervnek</t>
  </si>
  <si>
    <t>Működési célú támogatási kölcsönök nyújtása helyi önkormányzati költségvetési szervnek</t>
  </si>
  <si>
    <t>Működési célú támogatási kölcsönök nyújtása társulásnak</t>
  </si>
  <si>
    <t>Működési célú támogatási kölcsönök nyújtása nemzetiségi önkormányzatoknak</t>
  </si>
  <si>
    <t>Működési célú támogatási kölcsönök nyújtása fejezeten/önkormányzaton belül</t>
  </si>
  <si>
    <t>Működési célú támogatási kölcsönök nyújtása társadalombiztosítási alapoknak és kezelőinek</t>
  </si>
  <si>
    <t>Működési célú támogatási kölcsönök nyújtása elkülönített állami pénzalapoknak</t>
  </si>
  <si>
    <t>Működési célú támogatási kölcsönök nyújtása államháztartáson belülre (01+...+07)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</si>
  <si>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</si>
  <si>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</si>
  <si>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társulásnak</t>
  </si>
  <si>
    <t>Felhalmozási célú támogatási kölcsönök nyújtása nemzetiségi önkormányzatoknak</t>
  </si>
  <si>
    <t>Felhalmozási célú támogatási kölcsönök nyújtása fejezeten/önkormányzaton belül</t>
  </si>
  <si>
    <t>Felhalmozási célú támogatási kölcsönök nyújtása társadalombiztosítási alapoknak és kezelőinek</t>
  </si>
  <si>
    <t>Felhalmozási célú támogatási kölcsönök nyújtása elkülönített állami pénzalapoknak</t>
  </si>
  <si>
    <t>Felhalmozási célú támogatási kölcsönök nyújtása államháztartáson belülre (09+...+15)</t>
  </si>
  <si>
    <t>Támogatási kölcsönök nyújtása államháztartáson belülre (08+16)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</si>
  <si>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</si>
  <si>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</si>
  <si>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107. cikke szerinti támogatási kölcsönök nyújtása önkormányzati többségi tulajdonú egyéb vállalkozásnak</t>
  </si>
  <si>
    <t>Működési célú, a Római Szerződés 107. cikke szerinti támogatási kölcsönök nyújtása nem önkormányzati többségi tulajdonú egyéb vállalkozásnak</t>
  </si>
  <si>
    <t>Működési célú, a Római Szerződés 107. cikke szerinti támogatási kölcsönök nyújtása egyéb vállalkozásnak (20+21)</t>
  </si>
  <si>
    <t>Működési célú, a 20. sorba nem tartozó támogatási kölcsönök nyújtása önkormányzati többségi tulajdonú egyéb vállalkozásnak</t>
  </si>
  <si>
    <t>Változás III.</t>
  </si>
  <si>
    <t>Módosított előirányzat (3)</t>
  </si>
  <si>
    <t>Változás(3)        +/-</t>
  </si>
  <si>
    <t>M</t>
  </si>
  <si>
    <t>N</t>
  </si>
  <si>
    <t>O</t>
  </si>
  <si>
    <t>P</t>
  </si>
  <si>
    <t>Dologi kiadások mindösszesen (=03/70)                    (08+09)</t>
  </si>
  <si>
    <t>Egyéb működési célú támogatások összesen (=04/101)11+…+15)</t>
  </si>
  <si>
    <t>Módosítás      3</t>
  </si>
  <si>
    <t>5.sz. meléklet</t>
  </si>
  <si>
    <t>8. sz. melléklet</t>
  </si>
  <si>
    <t>Változás            3.</t>
  </si>
  <si>
    <t>Q</t>
  </si>
  <si>
    <t>R</t>
  </si>
  <si>
    <t>S</t>
  </si>
  <si>
    <t>T</t>
  </si>
  <si>
    <t>U</t>
  </si>
  <si>
    <t>V</t>
  </si>
  <si>
    <t>Működési célú támogatási kölcsön visszatérülése elkülönített állami pénzalapoktól</t>
  </si>
  <si>
    <t>Működési célú támogatási kölcsön  visszatérülése államháztartáson belülről (01+...+07)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</si>
  <si>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</si>
  <si>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</si>
  <si>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kölcsönök visszatérülése társulástól</t>
  </si>
  <si>
    <t>Felhalmozási célú támogatási kölcsönök visszatérülése nemzetiségi önkormányzatoktól</t>
  </si>
  <si>
    <t>Felhalmozási célú támogatási kölcsön visszatérülése fejezeten/önkormányzaton belül</t>
  </si>
  <si>
    <t>Felhalmozási célú támogatási kölcsön visszatérülése társadalombiztosítási alapoktól és kezelőitől</t>
  </si>
  <si>
    <t>Felhalmozási célú támogatási kölcsön visszatérülése elkülönített állami pénzalapoktól</t>
  </si>
  <si>
    <t>Felhalmozási célú támogatási kölcsön visszatérülése államháztartáson belülről (09+...+15)</t>
  </si>
  <si>
    <t>Támogatási kölcsönök visszatérülése államháztartáson belülről (08+16)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</si>
  <si>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</si>
  <si>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</si>
  <si>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107. cikke szerinti támogatási kölcsönök visszatérülése önkormányzati többségi tulajdonú egyéb vállalkozástól</t>
  </si>
  <si>
    <t>Működési célú, a Római Szerződés 107. cikke szerinti támogatási kölcsönök visszatérülése nem önkormányzati többségi tulajdonú egyéb vállalkozástól</t>
  </si>
  <si>
    <t>Működési célú, a Római Szerződés 107. cikke szerinti támogatási kölcsönök visszatérülése egyéb vállalkozástól (20+21)</t>
  </si>
  <si>
    <t>Működési célú, a 20. sorba nem tartozó támogatási kölcsönök visszatérülése önkormányzati többségi tulajdonú egyéb vállalkozástól</t>
  </si>
  <si>
    <t>Működési célú, a 21. sorba nem tartozó támogatási kölcsönök visszatérülése nem önkormányzati többségi tulajdonú egyéb vállalkozástól</t>
  </si>
  <si>
    <t>Működési célú támogatási kölcsönök visszatérülése egyéb vállalkozásoktól (22+23+24)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</si>
  <si>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</si>
  <si>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</si>
  <si>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</si>
  <si>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kölcsönök visszatérülése államháztartáson kívülről (18+19+25+...+28)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</si>
  <si>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</si>
  <si>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</si>
  <si>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107. cikke szerinti támogatási kölcsönök visszatérülése önkormányzati többségi tulajdonú egyéb vállalkozástól</t>
  </si>
  <si>
    <t>Felhalmozási célú, a Római Szerződés 107. cikke szerinti támogatási kölcsönök visszatérülése nem önkormányzati többségi tulajdonú egyéb vállalkozástól</t>
  </si>
  <si>
    <t>Felhalmozási célú, a Római Szerződés 107. cikke szerinti támogatási kölcsönök visszatérülése egyéb vállalkozástól (32+33)</t>
  </si>
  <si>
    <t>Felhalmozási célú, a 32. sorba nem tartozó támogatási kölcsönök visszatérülése önkormányzati többségi tulajdonú egyéb vállalkozástól</t>
  </si>
  <si>
    <t>Felhalmozási célú, a 33. sorba nem tartozó támogatási kölcsönök visszatérülése nem önkormányzati többségi tulajdonú egyéb vállalkozástól</t>
  </si>
  <si>
    <t>Felhalmozási célú támogatási kölcsönök visszatérülése egyéb vállalkozástól (34+35+36)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</si>
  <si>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</si>
  <si>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</si>
  <si>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</si>
  <si>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kölcsönök visszatérülése államháztartáson kívülről (30+31+37+...+40)</t>
  </si>
  <si>
    <t>Támogatási kölcsönök visszatérülése államháztartáson kívülről (29+41)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</si>
  <si>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</si>
  <si>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</si>
  <si>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kölcsönök igénybevétele társulástól</t>
  </si>
  <si>
    <t>Működési célú támogatási kölcsönök igénybevétele nemzetiségi önkormányzatoktól</t>
  </si>
  <si>
    <t>Működési célú támogatási kölcsön igénybevétele fejezeten/önkormányzaton belül</t>
  </si>
  <si>
    <t>Működési célú támogatási kölcsön igénybevétele társadalombiztosítási alapoktól és kezelőitől</t>
  </si>
  <si>
    <t>Működési célú támogatási kölcsön igénybevétele elkülönített állami pénzalapoktól</t>
  </si>
  <si>
    <t>Működési célú támogatási kölcsön igénybevétele államháztartáson belülről (43+...+49)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</si>
  <si>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</si>
  <si>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</si>
  <si>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kölcsönök igénybevétele társulástól</t>
  </si>
  <si>
    <t>Felhalmozási célú támogatási kölcsönök igénybevétele nemzetiségi önkormányzatoktól</t>
  </si>
  <si>
    <t>Felhalmozási célú támogatási kölcsön igénybevétele fejezeten/önkormányzaton belül</t>
  </si>
  <si>
    <t>Felhalmozási célú támogatási kölcsön igénybevétele társadalombiztosítási alapoktól és kezelőitől</t>
  </si>
  <si>
    <t>Felhalmozási célú támogatási kölcsön igénybevétele elkülönített állami pénzalapoktól</t>
  </si>
  <si>
    <t>Felhalmozási célú támogatási kölcsön igénybevétele államháztartáson belülről (51+...+57)</t>
  </si>
  <si>
    <t>Támogatási kölcsönök igénybevétele államháztartáson belülről (50+58)</t>
  </si>
  <si>
    <t>Támogatási kölcsönök visszatérülése és igénybevétele összesen (17+42+59)</t>
  </si>
  <si>
    <t>Előző évek előirányzat-maradványának, pénzmaradványának működési célú igénybevétele</t>
  </si>
  <si>
    <t>Előző évek előirányzat-maradványának, pénzmaradványának felhalmozási célú igénybevétele</t>
  </si>
  <si>
    <t>Előző évek vállalkozási maradványának működési célú igénybevétele</t>
  </si>
  <si>
    <t>Előző évek vállalkozási maradványának felhalmozási célú igénybevétele</t>
  </si>
  <si>
    <t>Maradvány-felhasználás (61+…+65)</t>
  </si>
  <si>
    <t>Rövid lejáratú hitelek felvétele pénzügyi vállalkozásoktól</t>
  </si>
  <si>
    <t>Likviditási célú hitel felvétele pénzügyi vállalkozástól</t>
  </si>
  <si>
    <t>Rövid lejáratú hitelfelvétel egyéb belföldi forrásból</t>
  </si>
  <si>
    <t>Hosszú lejáratú hitelek felvétele pénzügyi vállalkozásoktól</t>
  </si>
  <si>
    <t>Hosszú lejáratú hitelfelvétel egyéb belföldi forrásból</t>
  </si>
  <si>
    <t>Hitelfelvétel államháztartáson kívülről (67+…+71)</t>
  </si>
  <si>
    <t>Likviditási célú hitel felvétele központi költségvetéstől</t>
  </si>
  <si>
    <t>Hitelfelvétel más alaptól</t>
  </si>
  <si>
    <t>Hitelfelvétel államháztartáson belülről (73+74)</t>
  </si>
  <si>
    <t>Belföldi hitelek felvétele (72+75)</t>
  </si>
  <si>
    <t>Forgatási célú belföldi értékpapírok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</si>
  <si>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</si>
  <si>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</si>
  <si>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</si>
  <si>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</si>
  <si>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</si>
  <si>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(77+…+82)</t>
  </si>
  <si>
    <t>Belföldi hitelműveletek bevételei (76+83)</t>
  </si>
  <si>
    <t>Forgatási célú külföldi értékpapírok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</si>
  <si>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</si>
  <si>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</si>
  <si>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</si>
  <si>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Hitelfelvétel nemzetközi fejlesztési szervezetektől</t>
  </si>
  <si>
    <t>Hitelfelvétel kormányoktól</t>
  </si>
  <si>
    <t>Hitelfelvétel külföldi pénzintézettől</t>
  </si>
  <si>
    <t>Hitelfelvétel egyéb külföldi hitelezőtől</t>
  </si>
  <si>
    <t>Külföldi finanszírozás bevételei  (85+…+92)</t>
  </si>
  <si>
    <t>Finanszírozási bevételek összesen (84+93)</t>
  </si>
  <si>
    <t>Továbbadási célú működési bevétel összesen</t>
  </si>
  <si>
    <t>Továbbadási célú felhalmozási bevétel összesen</t>
  </si>
  <si>
    <t>Ellátottak pénzbeli juttatásai</t>
  </si>
  <si>
    <t>7.</t>
  </si>
  <si>
    <t>Pénzmaradvány</t>
  </si>
  <si>
    <t>Céltartalék</t>
  </si>
  <si>
    <t>9.</t>
  </si>
  <si>
    <t>Működési célú bevételek összesen</t>
  </si>
  <si>
    <t>Működési célú kiadások összesen:</t>
  </si>
  <si>
    <t>10.</t>
  </si>
  <si>
    <t>Felhalmozási és tőke jellegű bevételek</t>
  </si>
  <si>
    <t>Felhalmozási kiadások</t>
  </si>
  <si>
    <t>11.</t>
  </si>
  <si>
    <t>Támogatásértékű felhalmozási bevételek</t>
  </si>
  <si>
    <t>12.</t>
  </si>
  <si>
    <t>Tartalékok</t>
  </si>
  <si>
    <t>13.</t>
  </si>
  <si>
    <t>Felhalmozási célú bevételek összesen</t>
  </si>
  <si>
    <t>Felhalmozási célú kiadások összesen</t>
  </si>
  <si>
    <t>14.</t>
  </si>
  <si>
    <t>BEVÉTELEK ÖSSZESEN</t>
  </si>
  <si>
    <t>KIADÁSOK ÖSSZESEN</t>
  </si>
  <si>
    <t>Befektetési célú egyéb belföldi pénzügyi befektetések vásárlása</t>
  </si>
  <si>
    <t>Befektetési célú belföldi értékpapírok beváltása</t>
  </si>
  <si>
    <t>Belföldi értékpapírok kiadásai (79+..+84)</t>
  </si>
  <si>
    <t>Belföldi finanszírozás kiadásai (78+85)</t>
  </si>
  <si>
    <t>Forgatási célú külföldi értékpapírok vásárlása</t>
  </si>
  <si>
    <t>Befektetési célú külföldi államkötvények, egyéb értékpapírok vásárlása</t>
  </si>
  <si>
    <t>Befektetési célú egyéb külföldi pénzügyi befektetések vásárlása</t>
  </si>
  <si>
    <t>Befektetési célú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</si>
  <si>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</si>
  <si>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</si>
  <si>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</si>
  <si>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</si>
  <si>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(87+…+94)</t>
  </si>
  <si>
    <t>Finanszírozási kiadás összesen (86+95)</t>
  </si>
  <si>
    <t>Függő kiadások</t>
  </si>
  <si>
    <t>Átfutó kiadások</t>
  </si>
  <si>
    <t>Kiegyenlítő kiadások</t>
  </si>
  <si>
    <t>Függő, átfutó, kiegyenlítő kiadások (97+98+99)</t>
  </si>
  <si>
    <t>Összesen (61+68+96+100)</t>
  </si>
  <si>
    <t>882111 aktív korúak ellátása</t>
  </si>
  <si>
    <t>882113 lakásfenntartási támogatás</t>
  </si>
  <si>
    <t>882116 ápolási díj méltányossági</t>
  </si>
  <si>
    <t>882117 rendszeres gyvéd. Pénzbeli</t>
  </si>
  <si>
    <t>882118 kiegészítő gyvéd.</t>
  </si>
  <si>
    <t>882122 átmeneti segély</t>
  </si>
  <si>
    <t>882123 temetési segély</t>
  </si>
  <si>
    <t>882124 rendk. Gyvéd.</t>
  </si>
  <si>
    <t>882129 Önkorm. Eseti pénzbeli</t>
  </si>
  <si>
    <t>889921 szociális étkeztetés</t>
  </si>
  <si>
    <t>Rendszeres szociális segély az Szt. 37/B.§ (1) bek. b)-c) pontok szerint</t>
  </si>
  <si>
    <t>Rendszeres szociális segély az Szt. 37/B.§ (1) bek. d) pont szerint</t>
  </si>
  <si>
    <t>Rendszeres szociális segély az Szt. 37. § (1) bek. a) pont szerint</t>
  </si>
  <si>
    <t>Foglalkoztatást helyettesítő támogatás az Szt. 35. § (1) bek. szerint</t>
  </si>
  <si>
    <t>Idõskorúak járadéka Szt. 32/B.§ (1) bek.</t>
  </si>
  <si>
    <t>Lakásfenntartási támogatás (normatív) Szt. 38. § (1) bek. a) pont</t>
  </si>
  <si>
    <t>Adósságkezelési szolgáltatásban részesülőknek kifizetett lakásfenntartási támogatás Szt. 38. § (1) bek. (b) pont</t>
  </si>
  <si>
    <t>2012. január 1-je előtt megállapított, legkésőbb 2012. március 31-éig folyósított helyi lakásfenntartási támogatás, az Szt. 2011. december 1-jén hatályos 38.§ (1) bek. c) pontja szerint</t>
  </si>
  <si>
    <t>Adósságcsökkentési támogatás Szt. 55/A. §  1. bek.  b) pont</t>
  </si>
  <si>
    <t>Eredeti előirány-zat</t>
  </si>
  <si>
    <t>Módosí-tott elő-irányzat</t>
  </si>
  <si>
    <t>Külső személyi juttatások (=02/48)</t>
  </si>
  <si>
    <t>Személyi juttatások   (=02/49)             (01+02+03)</t>
  </si>
  <si>
    <t>Szociális hozzájárulási adó, korkedvezmény-biztosítási járulék, táppénz (=02/50+51+53+54)</t>
  </si>
  <si>
    <t>Egészségügyi hozzájárulás (=02/52)</t>
  </si>
  <si>
    <t>Munkaadókat terhelő járulékok és szicális hozzájárulási adó összesen (02/55) (05+06)</t>
  </si>
  <si>
    <t>Dologi kiadások (=03/49)</t>
  </si>
  <si>
    <t>Dologi jellegű kiadások (= 03/69)</t>
  </si>
  <si>
    <t>Irányító szerv alá tartozó költségvetési szervnek folyósított működési tám (=04/01)</t>
  </si>
  <si>
    <t>Támogatásértékű működési kiadások összesen (=04/15)</t>
  </si>
  <si>
    <t>Előző évi működési célú előirányzat-maradvány, pénzmaradvány átadás  (=04/47)</t>
  </si>
  <si>
    <t>Működési célú pénzeszközátadások államháztartáson kívülre összesen (=04/67)</t>
  </si>
  <si>
    <t>Társadalom-, szociálpolitikai és egyéb juttatás, támogatás  (=04/94)</t>
  </si>
  <si>
    <t>Alap- és vállalkozási tevékenység közötti elszámolások (=06/67)</t>
  </si>
  <si>
    <t>Tervezett maradvány és tartalék előirányzata (=06/62+…+06/66)</t>
  </si>
  <si>
    <t>Ellátottak pénzbeli juttatásai (04/100)</t>
  </si>
  <si>
    <t>Működési kiadások összesen                            (04+07+10+16+…+19)</t>
  </si>
  <si>
    <t>Felújítás (ÁFA-val)  (=05/06)</t>
  </si>
  <si>
    <t>Intézményi  beruházási kiadások (ÁFA-val)  (=05/31)</t>
  </si>
  <si>
    <t>Irányító szerv alá tartozó költségvetési szervnek folyósított felhalm támog=04/02)</t>
  </si>
  <si>
    <t>Befektetéssel kapcsolatos kiadások (=05/38)</t>
  </si>
  <si>
    <t>Támogatásértékű felhalmozási kiadások összesen (=04/38)</t>
  </si>
  <si>
    <t>Előző évi felhalmozási célú előirányzat-maradvány, pénzmaradvány átadás   (=04/55)</t>
  </si>
  <si>
    <t>Felhalmozási célú pénzeszközátadások államháztartáson kívülre összesen (=04/88)</t>
  </si>
  <si>
    <t>Egyéb felhalmozási kiadások összesen (=04/102+05/38)      (23+24+25+26+27)</t>
  </si>
  <si>
    <t>Felhalmozási kiadások összesen              (21+22+28)</t>
  </si>
  <si>
    <t>Támogatási kölcsönök nyújtása államháztartáson belülre     (=06/17)</t>
  </si>
  <si>
    <t>Támogatási kölcsönök nyújtása államháztartáson kívülre    (=06/43)</t>
  </si>
  <si>
    <t>Támogatási kölcsönök törlesztése államháztartáson belülre   (=06/60)</t>
  </si>
  <si>
    <t>Támogatási kölcsönök nyújtása és törlesztése összesen (=06/61)         (30+31+32)</t>
  </si>
  <si>
    <t>Költségvetési kiadások                          (20+29+33)</t>
  </si>
  <si>
    <t>Közhatalmi bevételek(=07/04)+(16/01+16/10+16/11+16/18+…+16/24)</t>
  </si>
  <si>
    <t>Intézményi működési bevételek összesen (=07/25)</t>
  </si>
  <si>
    <t>Támogatásértékű működési bevételek összesen (=09/18)</t>
  </si>
  <si>
    <t>Előző évi működési célú előirányzat-maradvány, pénzmaradvány átvétel (=09/53)</t>
  </si>
  <si>
    <t>Működési célú pénzeszközátvétel államháztartáson kívülről összesen (=07/35)</t>
  </si>
  <si>
    <t>Alap- és vállalkozási tevékenység közötti elszámolások (=10/65)</t>
  </si>
  <si>
    <t>Működési bevételek összesen                                                           (35+…+40)</t>
  </si>
  <si>
    <t>Tárgyi eszközök, immateriális javak értékesítése  (=08/13)</t>
  </si>
  <si>
    <t>Pénzügyi befektetések bevételei (=08/22)</t>
  </si>
  <si>
    <t>Önkormányzatok sajátos felhalmozási és tőke bevételei (=16/35)</t>
  </si>
  <si>
    <t>Felhalmozási saját bevételek összesen                                                     (42+43+44)</t>
  </si>
  <si>
    <t>Támogatásértékű felhalmozási bevételek összesen (=09/41)   (108+...+114)</t>
  </si>
  <si>
    <t>Előző évi felhalmozási célú előirányzat-maradvány, pénzmaradvány átvétel (=09/61)</t>
  </si>
  <si>
    <t>Felhalmozási célú pénzeszközátvételek államháztartáson kívülről összesen (=08/42)</t>
  </si>
  <si>
    <t>Felhalmozási bevételek összesen                     (45+46+47+48)</t>
  </si>
  <si>
    <t>Támogatási kölcsönök visszatérülése államháztartáson belülről   (=10/17)</t>
  </si>
  <si>
    <t>Támogatási kölcsönök visszatérülése államháztartáson kívülről   (=10/42)</t>
  </si>
  <si>
    <t>Támogatási kölcsönök igénybevétele államháztartáson belülről  (=10/59)</t>
  </si>
  <si>
    <t>Támogatási kölcsönök visszatérülése és igénybevétele összesen (=10/60)                    (50+51+52)</t>
  </si>
  <si>
    <t>Saját bevételek és átengedett pénzeszközök                                    (41+49+53)</t>
  </si>
  <si>
    <t>Önkormányzat költségvetési támogatása  (=09/06=16/53) [vagy 11/07+08+27+28]</t>
  </si>
  <si>
    <t>Irányító szervtől kapott támogatás  (=09/05)</t>
  </si>
  <si>
    <t>Előző évi költségvetési kiegészítések, visszatérülések összesen (=09/45)</t>
  </si>
  <si>
    <t>Támogatások összesen                                                                           (55+56+57)</t>
  </si>
  <si>
    <t>Költségvetési bevételek                     (54+58)</t>
  </si>
  <si>
    <t>Költségvetési kiadások és bevételek egyenlege        (34-59)</t>
  </si>
  <si>
    <t>Költségvetési hiány  ha 60&gt;0</t>
  </si>
  <si>
    <t>Költségvetési többlet ha 60&lt;0</t>
  </si>
  <si>
    <t>Maradvány felhasználás (=10/61+...+64)</t>
  </si>
  <si>
    <t>Finanszírozási kiadások (=06/96)</t>
  </si>
  <si>
    <t>Függő, átfutó, kiegyenlítő kiadások (=06/100)</t>
  </si>
  <si>
    <t>Finanszírozási bevételek (=10/94)</t>
  </si>
  <si>
    <t>Függő, átfutó, kiegyenlítő bevételek (=10/104)</t>
  </si>
  <si>
    <t>Tárgyévi kiadások                                                                                  (34+64+65)</t>
  </si>
  <si>
    <t>Tárgyévi bevételek                                                                        (59+63+66+67)</t>
  </si>
  <si>
    <t>Államháztartáson belülről kapott továbbadási célú bevétel összesen (=10/97)</t>
  </si>
  <si>
    <t>Államháztartáson kívülről kapott továbbadási célú bevétel összesen (=10/100)</t>
  </si>
  <si>
    <t>Pénzkészlet  (pénztárak, betétkönyvek, költségvetési pénzforgalmi számlák) változása (54-40+55+56+57+17+18-34-64-65+66+67+70+71)</t>
  </si>
  <si>
    <t>2. sz. melléklet</t>
  </si>
  <si>
    <t>Működési célú visszatérítendő támogatások, kölcsönök törlesztése államháztartáson belülre  (=04/21)</t>
  </si>
  <si>
    <t>Működési célú támogatásértékű kiadások (=04/31)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</si>
  <si>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</si>
  <si>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</si>
  <si>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</si>
  <si>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</si>
  <si>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</si>
  <si>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</si>
  <si>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</si>
  <si>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</si>
  <si>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</si>
  <si>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</si>
  <si>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</si>
  <si>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</si>
  <si>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</si>
  <si>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</si>
  <si>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</si>
  <si>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</si>
  <si>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</si>
  <si>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Működési célú támogatásértékű  bevételek (=09/46)</t>
  </si>
  <si>
    <t>Működési célú támogatások államháztartáson belülről  (=09/47)                                                         (40+…+44)</t>
  </si>
  <si>
    <t>Működési célú átvett pénzeszközök  (=09/69)   (46+47+48)</t>
  </si>
  <si>
    <t>Közhatalmi bevételek (=16/26)</t>
  </si>
  <si>
    <t>Működési bevételek mindösszesen   (38+45+49+50)</t>
  </si>
  <si>
    <t>Egyéb pénzügyi befektetések bevételei (=08/28-08/21-08/22)</t>
  </si>
  <si>
    <t>ebből: Kamatbevételek(=08/25+08/26)</t>
  </si>
  <si>
    <t>Felhalmozási bevételek (egyéb) (=08/14+08/15+08/16+08/17)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</si>
</sst>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_-* #,##0\ &quot;Ft&quot;_-;\-* #,##0\ &quot;Ft&quot;_-;_-* &quot;-&quot;??\ &quot;Ft&quot;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0.0"/>
    <numFmt numFmtId="179" formatCode="0.000"/>
    <numFmt numFmtId="180" formatCode="0.0000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E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8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Candara"/>
      <family val="2"/>
    </font>
    <font>
      <b/>
      <sz val="10"/>
      <color indexed="8"/>
      <name val="Candara"/>
      <family val="2"/>
    </font>
    <font>
      <sz val="10"/>
      <color indexed="8"/>
      <name val="Candara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/>
      <bottom style="thin"/>
    </border>
  </borders>
  <cellStyleXfs count="15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7" borderId="1" applyNumberFormat="0" applyAlignment="0" applyProtection="0"/>
    <xf numFmtId="0" fontId="0" fillId="22" borderId="7" applyNumberFormat="0" applyFont="0" applyAlignment="0" applyProtection="0"/>
    <xf numFmtId="0" fontId="1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3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2" borderId="7" applyNumberFormat="0" applyFont="0" applyAlignment="0" applyProtection="0"/>
    <xf numFmtId="0" fontId="17" fillId="20" borderId="8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4" fillId="0" borderId="10" xfId="0" applyFont="1" applyBorder="1" applyAlignment="1">
      <alignment horizontal="left" vertical="top" wrapText="1"/>
    </xf>
    <xf numFmtId="3" fontId="24" fillId="0" borderId="10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2" xfId="0" applyNumberFormat="1" applyFont="1" applyBorder="1" applyAlignment="1">
      <alignment horizontal="right" vertical="top" wrapText="1"/>
    </xf>
    <xf numFmtId="0" fontId="24" fillId="0" borderId="13" xfId="0" applyFont="1" applyBorder="1" applyAlignment="1">
      <alignment horizontal="left" vertical="top" wrapText="1"/>
    </xf>
    <xf numFmtId="3" fontId="24" fillId="0" borderId="13" xfId="0" applyNumberFormat="1" applyFont="1" applyBorder="1" applyAlignment="1">
      <alignment horizontal="right" vertical="top" wrapText="1"/>
    </xf>
    <xf numFmtId="3" fontId="24" fillId="0" borderId="14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3" fontId="24" fillId="0" borderId="18" xfId="0" applyNumberFormat="1" applyFont="1" applyBorder="1" applyAlignment="1">
      <alignment horizontal="right" vertical="top" wrapText="1"/>
    </xf>
    <xf numFmtId="3" fontId="24" fillId="0" borderId="19" xfId="0" applyNumberFormat="1" applyFont="1" applyBorder="1" applyAlignment="1">
      <alignment horizontal="right" vertical="top" wrapText="1"/>
    </xf>
    <xf numFmtId="3" fontId="24" fillId="0" borderId="20" xfId="0" applyNumberFormat="1" applyFont="1" applyBorder="1" applyAlignment="1">
      <alignment horizontal="right" vertical="top" wrapText="1"/>
    </xf>
    <xf numFmtId="0" fontId="0" fillId="0" borderId="13" xfId="0" applyBorder="1" applyAlignment="1">
      <alignment/>
    </xf>
    <xf numFmtId="0" fontId="27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left" vertical="top" wrapText="1"/>
    </xf>
    <xf numFmtId="3" fontId="24" fillId="0" borderId="22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3" fontId="24" fillId="0" borderId="23" xfId="0" applyNumberFormat="1" applyFont="1" applyBorder="1" applyAlignment="1">
      <alignment horizontal="right" vertical="top" wrapText="1"/>
    </xf>
    <xf numFmtId="0" fontId="25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0" fontId="24" fillId="0" borderId="25" xfId="0" applyFont="1" applyBorder="1" applyAlignment="1">
      <alignment horizontal="left" vertical="top" wrapText="1"/>
    </xf>
    <xf numFmtId="3" fontId="0" fillId="0" borderId="26" xfId="0" applyNumberFormat="1" applyBorder="1" applyAlignment="1">
      <alignment/>
    </xf>
    <xf numFmtId="3" fontId="24" fillId="0" borderId="13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/>
    </xf>
    <xf numFmtId="0" fontId="1" fillId="0" borderId="0" xfId="134">
      <alignment/>
      <protection/>
    </xf>
    <xf numFmtId="0" fontId="31" fillId="0" borderId="0" xfId="134" applyFont="1" applyBorder="1" applyAlignment="1">
      <alignment horizontal="center"/>
      <protection/>
    </xf>
    <xf numFmtId="0" fontId="32" fillId="0" borderId="0" xfId="134" applyFont="1" applyBorder="1" applyAlignment="1">
      <alignment/>
      <protection/>
    </xf>
    <xf numFmtId="0" fontId="19" fillId="0" borderId="22" xfId="134" applyFont="1" applyBorder="1" applyAlignment="1">
      <alignment horizontal="center" vertical="center"/>
      <protection/>
    </xf>
    <xf numFmtId="0" fontId="19" fillId="0" borderId="0" xfId="134" applyFont="1" applyAlignment="1">
      <alignment horizontal="center" vertical="center"/>
      <protection/>
    </xf>
    <xf numFmtId="0" fontId="36" fillId="0" borderId="22" xfId="134" applyFont="1" applyBorder="1" applyAlignment="1">
      <alignment horizontal="left" vertical="center" wrapText="1"/>
      <protection/>
    </xf>
    <xf numFmtId="0" fontId="36" fillId="0" borderId="22" xfId="134" applyFont="1" applyBorder="1" applyAlignment="1">
      <alignment horizontal="right" vertical="center" wrapText="1"/>
      <protection/>
    </xf>
    <xf numFmtId="0" fontId="35" fillId="0" borderId="22" xfId="134" applyFont="1" applyBorder="1" applyAlignment="1">
      <alignment horizontal="left" vertical="center" wrapText="1"/>
      <protection/>
    </xf>
    <xf numFmtId="0" fontId="35" fillId="0" borderId="22" xfId="134" applyFont="1" applyBorder="1" applyAlignment="1">
      <alignment horizontal="right" vertical="center" wrapText="1"/>
      <protection/>
    </xf>
    <xf numFmtId="0" fontId="36" fillId="0" borderId="22" xfId="134" applyFont="1" applyBorder="1" applyAlignment="1">
      <alignment vertical="center" wrapText="1"/>
      <protection/>
    </xf>
    <xf numFmtId="0" fontId="36" fillId="0" borderId="22" xfId="134" applyFont="1" applyBorder="1" applyAlignment="1">
      <alignment horizontal="center" vertical="center" wrapText="1"/>
      <protection/>
    </xf>
    <xf numFmtId="0" fontId="34" fillId="0" borderId="0" xfId="133" applyFont="1">
      <alignment/>
      <protection/>
    </xf>
    <xf numFmtId="0" fontId="1" fillId="0" borderId="0" xfId="133">
      <alignment/>
      <protection/>
    </xf>
    <xf numFmtId="0" fontId="31" fillId="0" borderId="0" xfId="133" applyFont="1" applyBorder="1" applyAlignment="1">
      <alignment horizontal="right" vertical="center" wrapText="1"/>
      <protection/>
    </xf>
    <xf numFmtId="0" fontId="34" fillId="0" borderId="0" xfId="133" applyFont="1" applyAlignment="1">
      <alignment horizontal="center"/>
      <protection/>
    </xf>
    <xf numFmtId="0" fontId="34" fillId="0" borderId="0" xfId="133" applyFont="1" applyBorder="1" applyAlignment="1">
      <alignment horizontal="right"/>
      <protection/>
    </xf>
    <xf numFmtId="0" fontId="34" fillId="0" borderId="22" xfId="133" applyFont="1" applyBorder="1" applyAlignment="1">
      <alignment horizontal="center" vertical="center"/>
      <protection/>
    </xf>
    <xf numFmtId="0" fontId="34" fillId="0" borderId="0" xfId="133" applyFont="1" applyAlignment="1">
      <alignment horizontal="center" vertical="center"/>
      <protection/>
    </xf>
    <xf numFmtId="0" fontId="37" fillId="0" borderId="22" xfId="133" applyFont="1" applyBorder="1" applyAlignment="1">
      <alignment horizontal="center" vertical="center" wrapText="1"/>
      <protection/>
    </xf>
    <xf numFmtId="0" fontId="34" fillId="0" borderId="22" xfId="133" applyFont="1" applyBorder="1">
      <alignment/>
      <protection/>
    </xf>
    <xf numFmtId="0" fontId="37" fillId="0" borderId="22" xfId="133" applyFont="1" applyBorder="1" applyAlignment="1">
      <alignment horizontal="center" vertical="top" wrapText="1"/>
      <protection/>
    </xf>
    <xf numFmtId="0" fontId="37" fillId="0" borderId="22" xfId="133" applyFont="1" applyBorder="1" applyAlignment="1">
      <alignment horizontal="right" vertical="top" wrapText="1"/>
      <protection/>
    </xf>
    <xf numFmtId="1" fontId="37" fillId="0" borderId="22" xfId="133" applyNumberFormat="1" applyFont="1" applyBorder="1" applyAlignment="1">
      <alignment horizontal="right" vertical="top" wrapText="1"/>
      <protection/>
    </xf>
    <xf numFmtId="1" fontId="37" fillId="0" borderId="22" xfId="133" applyNumberFormat="1" applyFont="1" applyBorder="1" applyAlignment="1">
      <alignment horizontal="center" vertical="top" wrapText="1"/>
      <protection/>
    </xf>
    <xf numFmtId="0" fontId="32" fillId="0" borderId="22" xfId="133" applyFont="1" applyBorder="1" applyAlignment="1">
      <alignment horizontal="center" vertical="top" wrapText="1"/>
      <protection/>
    </xf>
    <xf numFmtId="0" fontId="32" fillId="0" borderId="22" xfId="133" applyFont="1" applyBorder="1" applyAlignment="1">
      <alignment horizontal="right" vertical="top" wrapText="1"/>
      <protection/>
    </xf>
    <xf numFmtId="1" fontId="32" fillId="0" borderId="22" xfId="133" applyNumberFormat="1" applyFont="1" applyBorder="1" applyAlignment="1">
      <alignment horizontal="right" vertical="top" wrapText="1"/>
      <protection/>
    </xf>
    <xf numFmtId="1" fontId="32" fillId="0" borderId="22" xfId="133" applyNumberFormat="1" applyFont="1" applyBorder="1" applyAlignment="1">
      <alignment horizontal="center" vertical="top" wrapText="1"/>
      <protection/>
    </xf>
    <xf numFmtId="0" fontId="1" fillId="0" borderId="0" xfId="133" applyFont="1">
      <alignment/>
      <protection/>
    </xf>
    <xf numFmtId="1" fontId="1" fillId="0" borderId="0" xfId="133" applyNumberFormat="1">
      <alignment/>
      <protection/>
    </xf>
    <xf numFmtId="0" fontId="1" fillId="0" borderId="0" xfId="132">
      <alignment/>
      <protection/>
    </xf>
    <xf numFmtId="0" fontId="31" fillId="0" borderId="0" xfId="132" applyFont="1" applyBorder="1" applyAlignment="1">
      <alignment horizontal="center"/>
      <protection/>
    </xf>
    <xf numFmtId="0" fontId="32" fillId="0" borderId="0" xfId="132" applyFont="1" applyBorder="1" applyAlignment="1">
      <alignment/>
      <protection/>
    </xf>
    <xf numFmtId="0" fontId="35" fillId="0" borderId="22" xfId="134" applyFont="1" applyBorder="1" applyAlignment="1">
      <alignment horizontal="center" vertical="center"/>
      <protection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24" fillId="0" borderId="22" xfId="0" applyNumberFormat="1" applyFont="1" applyFill="1" applyBorder="1" applyAlignment="1">
      <alignment horizontal="right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3" xfId="0" applyNumberFormat="1" applyBorder="1" applyAlignment="1">
      <alignment/>
    </xf>
    <xf numFmtId="0" fontId="22" fillId="0" borderId="27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3" fontId="24" fillId="0" borderId="0" xfId="0" applyNumberFormat="1" applyFont="1" applyBorder="1" applyAlignment="1">
      <alignment horizontal="right" vertical="top" wrapText="1"/>
    </xf>
    <xf numFmtId="0" fontId="0" fillId="0" borderId="22" xfId="0" applyFill="1" applyBorder="1" applyAlignment="1">
      <alignment/>
    </xf>
    <xf numFmtId="0" fontId="24" fillId="0" borderId="29" xfId="0" applyFont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0" fontId="22" fillId="0" borderId="31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 vertical="top" wrapText="1"/>
    </xf>
    <xf numFmtId="0" fontId="24" fillId="0" borderId="34" xfId="0" applyFont="1" applyBorder="1" applyAlignment="1">
      <alignment horizontal="left" vertical="top" wrapText="1"/>
    </xf>
    <xf numFmtId="0" fontId="24" fillId="0" borderId="34" xfId="0" applyFont="1" applyFill="1" applyBorder="1" applyAlignment="1">
      <alignment horizontal="left" vertical="top" wrapText="1"/>
    </xf>
    <xf numFmtId="0" fontId="24" fillId="0" borderId="35" xfId="0" applyFont="1" applyBorder="1" applyAlignment="1">
      <alignment horizontal="left" vertical="top" wrapText="1"/>
    </xf>
    <xf numFmtId="3" fontId="24" fillId="0" borderId="36" xfId="0" applyNumberFormat="1" applyFont="1" applyBorder="1" applyAlignment="1">
      <alignment horizontal="right" vertical="top" wrapText="1"/>
    </xf>
    <xf numFmtId="3" fontId="24" fillId="0" borderId="37" xfId="0" applyNumberFormat="1" applyFont="1" applyBorder="1" applyAlignment="1">
      <alignment horizontal="right" vertical="top" wrapText="1"/>
    </xf>
    <xf numFmtId="0" fontId="23" fillId="0" borderId="38" xfId="0" applyFont="1" applyFill="1" applyBorder="1" applyAlignment="1">
      <alignment horizontal="center" vertical="top" wrapText="1"/>
    </xf>
    <xf numFmtId="3" fontId="24" fillId="0" borderId="14" xfId="0" applyNumberFormat="1" applyFont="1" applyFill="1" applyBorder="1" applyAlignment="1">
      <alignment horizontal="right" vertical="top" wrapText="1"/>
    </xf>
    <xf numFmtId="0" fontId="38" fillId="0" borderId="33" xfId="0" applyFont="1" applyFill="1" applyBorder="1" applyAlignment="1">
      <alignment horizontal="center" vertical="top" wrapText="1"/>
    </xf>
    <xf numFmtId="0" fontId="38" fillId="0" borderId="32" xfId="0" applyFont="1" applyFill="1" applyBorder="1" applyAlignment="1">
      <alignment horizontal="center" vertical="top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/>
    </xf>
    <xf numFmtId="0" fontId="24" fillId="0" borderId="22" xfId="135" applyFont="1" applyBorder="1" applyAlignment="1">
      <alignment horizontal="left" vertical="top" wrapText="1"/>
      <protection/>
    </xf>
    <xf numFmtId="3" fontId="24" fillId="0" borderId="22" xfId="135" applyNumberFormat="1" applyFont="1" applyBorder="1" applyAlignment="1">
      <alignment horizontal="right" vertical="center" wrapText="1"/>
      <protection/>
    </xf>
    <xf numFmtId="3" fontId="0" fillId="0" borderId="22" xfId="135" applyNumberFormat="1" applyBorder="1" applyAlignment="1">
      <alignment horizontal="right" vertical="center"/>
      <protection/>
    </xf>
    <xf numFmtId="0" fontId="23" fillId="0" borderId="22" xfId="135" applyFont="1" applyBorder="1" applyAlignment="1">
      <alignment horizontal="left" vertical="top" wrapText="1"/>
      <protection/>
    </xf>
    <xf numFmtId="3" fontId="23" fillId="0" borderId="22" xfId="135" applyNumberFormat="1" applyFont="1" applyBorder="1" applyAlignment="1">
      <alignment horizontal="right" vertical="center" wrapText="1"/>
      <protection/>
    </xf>
    <xf numFmtId="3" fontId="25" fillId="0" borderId="22" xfId="135" applyNumberFormat="1" applyFont="1" applyBorder="1" applyAlignment="1">
      <alignment horizontal="right" vertical="center"/>
      <protection/>
    </xf>
    <xf numFmtId="3" fontId="0" fillId="0" borderId="24" xfId="135" applyNumberFormat="1" applyBorder="1" applyAlignment="1">
      <alignment horizontal="right" vertical="center"/>
      <protection/>
    </xf>
    <xf numFmtId="0" fontId="24" fillId="0" borderId="23" xfId="135" applyFont="1" applyBorder="1" applyAlignment="1">
      <alignment horizontal="left" vertical="top" wrapText="1"/>
      <protection/>
    </xf>
    <xf numFmtId="3" fontId="24" fillId="0" borderId="23" xfId="135" applyNumberFormat="1" applyFont="1" applyBorder="1" applyAlignment="1">
      <alignment horizontal="right" vertical="center" wrapText="1"/>
      <protection/>
    </xf>
    <xf numFmtId="3" fontId="0" fillId="0" borderId="23" xfId="135" applyNumberFormat="1" applyBorder="1" applyAlignment="1">
      <alignment horizontal="right" vertical="center"/>
      <protection/>
    </xf>
    <xf numFmtId="0" fontId="26" fillId="0" borderId="0" xfId="0" applyFont="1" applyAlignment="1">
      <alignment horizontal="center" vertical="center"/>
    </xf>
    <xf numFmtId="0" fontId="24" fillId="0" borderId="21" xfId="135" applyFont="1" applyBorder="1" applyAlignment="1">
      <alignment horizontal="center" vertical="center" wrapText="1"/>
      <protection/>
    </xf>
    <xf numFmtId="0" fontId="23" fillId="0" borderId="21" xfId="135" applyFont="1" applyBorder="1" applyAlignment="1">
      <alignment horizontal="center" vertical="center" wrapText="1"/>
      <protection/>
    </xf>
    <xf numFmtId="0" fontId="24" fillId="0" borderId="25" xfId="13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3" fillId="0" borderId="25" xfId="135" applyFont="1" applyBorder="1" applyAlignment="1">
      <alignment horizontal="center" vertical="center" wrapText="1"/>
      <protection/>
    </xf>
    <xf numFmtId="0" fontId="23" fillId="0" borderId="23" xfId="135" applyFont="1" applyBorder="1" applyAlignment="1">
      <alignment horizontal="left" vertical="top" wrapText="1"/>
      <protection/>
    </xf>
    <xf numFmtId="3" fontId="23" fillId="0" borderId="23" xfId="135" applyNumberFormat="1" applyFont="1" applyBorder="1" applyAlignment="1">
      <alignment horizontal="right" vertical="center" wrapText="1"/>
      <protection/>
    </xf>
    <xf numFmtId="3" fontId="23" fillId="0" borderId="22" xfId="135" applyNumberFormat="1" applyFont="1" applyBorder="1" applyAlignment="1">
      <alignment horizontal="right" vertical="center" wrapText="1"/>
      <protection/>
    </xf>
    <xf numFmtId="0" fontId="24" fillId="0" borderId="22" xfId="0" applyFont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24" fillId="0" borderId="23" xfId="0" applyFont="1" applyFill="1" applyBorder="1" applyAlignment="1">
      <alignment horizontal="left" vertical="top" wrapText="1"/>
    </xf>
    <xf numFmtId="3" fontId="24" fillId="0" borderId="24" xfId="0" applyNumberFormat="1" applyFont="1" applyBorder="1" applyAlignment="1">
      <alignment horizontal="right" vertical="top" wrapText="1"/>
    </xf>
    <xf numFmtId="0" fontId="24" fillId="0" borderId="2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4" fillId="0" borderId="39" xfId="0" applyFont="1" applyFill="1" applyBorder="1" applyAlignment="1">
      <alignment vertical="center" wrapText="1"/>
    </xf>
    <xf numFmtId="0" fontId="39" fillId="4" borderId="22" xfId="0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vertical="center" wrapText="1"/>
    </xf>
    <xf numFmtId="0" fontId="39" fillId="4" borderId="22" xfId="0" applyFont="1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left" vertical="top" wrapText="1"/>
    </xf>
    <xf numFmtId="3" fontId="24" fillId="0" borderId="22" xfId="0" applyNumberFormat="1" applyFont="1" applyBorder="1" applyAlignment="1">
      <alignment horizontal="right" vertical="center" wrapText="1"/>
    </xf>
    <xf numFmtId="0" fontId="23" fillId="0" borderId="22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left" vertical="top" wrapText="1"/>
    </xf>
    <xf numFmtId="3" fontId="23" fillId="0" borderId="22" xfId="0" applyNumberFormat="1" applyFont="1" applyBorder="1" applyAlignment="1">
      <alignment horizontal="right" vertical="center" wrapText="1"/>
    </xf>
    <xf numFmtId="3" fontId="0" fillId="0" borderId="22" xfId="0" applyNumberFormat="1" applyBorder="1" applyAlignment="1">
      <alignment vertical="center"/>
    </xf>
    <xf numFmtId="0" fontId="19" fillId="0" borderId="0" xfId="134" applyFont="1">
      <alignment/>
      <protection/>
    </xf>
    <xf numFmtId="3" fontId="0" fillId="0" borderId="24" xfId="0" applyNumberFormat="1" applyFill="1" applyBorder="1" applyAlignment="1">
      <alignment/>
    </xf>
    <xf numFmtId="0" fontId="26" fillId="4" borderId="22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top" wrapText="1"/>
    </xf>
    <xf numFmtId="3" fontId="23" fillId="0" borderId="22" xfId="0" applyNumberFormat="1" applyFont="1" applyBorder="1" applyAlignment="1">
      <alignment horizontal="right" vertical="top" wrapText="1"/>
    </xf>
    <xf numFmtId="0" fontId="19" fillId="0" borderId="0" xfId="132" applyFont="1">
      <alignment/>
      <protection/>
    </xf>
    <xf numFmtId="0" fontId="22" fillId="0" borderId="32" xfId="0" applyFont="1" applyFill="1" applyBorder="1" applyAlignment="1">
      <alignment vertical="top" wrapText="1"/>
    </xf>
    <xf numFmtId="0" fontId="22" fillId="0" borderId="40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25" fillId="0" borderId="22" xfId="0" applyNumberFormat="1" applyFont="1" applyBorder="1" applyAlignment="1">
      <alignment vertical="center"/>
    </xf>
    <xf numFmtId="0" fontId="0" fillId="0" borderId="41" xfId="0" applyBorder="1" applyAlignment="1">
      <alignment/>
    </xf>
    <xf numFmtId="0" fontId="23" fillId="0" borderId="42" xfId="0" applyFont="1" applyFill="1" applyBorder="1" applyAlignment="1">
      <alignment horizontal="center" vertical="top" wrapText="1"/>
    </xf>
    <xf numFmtId="0" fontId="24" fillId="0" borderId="34" xfId="0" applyFont="1" applyBorder="1" applyAlignment="1">
      <alignment horizontal="left" vertical="top" wrapText="1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0" xfId="0" applyNumberFormat="1" applyAlignment="1">
      <alignment/>
    </xf>
    <xf numFmtId="3" fontId="0" fillId="0" borderId="43" xfId="135" applyNumberFormat="1" applyBorder="1" applyAlignment="1">
      <alignment horizontal="right" vertical="center"/>
      <protection/>
    </xf>
    <xf numFmtId="3" fontId="23" fillId="0" borderId="44" xfId="135" applyNumberFormat="1" applyFont="1" applyBorder="1" applyAlignment="1">
      <alignment horizontal="right" vertical="center" wrapText="1"/>
      <protection/>
    </xf>
    <xf numFmtId="3" fontId="24" fillId="0" borderId="22" xfId="135" applyNumberFormat="1" applyFont="1" applyFill="1" applyBorder="1" applyAlignment="1">
      <alignment horizontal="right" vertical="center" wrapText="1"/>
      <protection/>
    </xf>
    <xf numFmtId="3" fontId="23" fillId="0" borderId="43" xfId="135" applyNumberFormat="1" applyFont="1" applyBorder="1" applyAlignment="1">
      <alignment horizontal="right" vertical="center" wrapText="1"/>
      <protection/>
    </xf>
    <xf numFmtId="3" fontId="0" fillId="0" borderId="44" xfId="135" applyNumberFormat="1" applyBorder="1" applyAlignment="1">
      <alignment horizontal="right" vertical="center"/>
      <protection/>
    </xf>
    <xf numFmtId="3" fontId="25" fillId="0" borderId="43" xfId="135" applyNumberFormat="1" applyFont="1" applyBorder="1" applyAlignment="1">
      <alignment horizontal="right" vertical="center"/>
      <protection/>
    </xf>
    <xf numFmtId="0" fontId="35" fillId="0" borderId="22" xfId="134" applyFont="1" applyBorder="1" applyAlignment="1">
      <alignment vertical="center" wrapText="1"/>
      <protection/>
    </xf>
    <xf numFmtId="0" fontId="1" fillId="0" borderId="22" xfId="134" applyBorder="1" applyAlignment="1">
      <alignment vertical="center"/>
      <protection/>
    </xf>
    <xf numFmtId="0" fontId="36" fillId="0" borderId="22" xfId="134" applyFont="1" applyBorder="1">
      <alignment/>
      <protection/>
    </xf>
    <xf numFmtId="0" fontId="19" fillId="0" borderId="22" xfId="134" applyFont="1" applyBorder="1" applyAlignment="1">
      <alignment vertical="center"/>
      <protection/>
    </xf>
    <xf numFmtId="0" fontId="36" fillId="0" borderId="22" xfId="134" applyFont="1" applyBorder="1" applyAlignment="1">
      <alignment vertical="center" wrapText="1"/>
      <protection/>
    </xf>
    <xf numFmtId="0" fontId="25" fillId="0" borderId="0" xfId="0" applyFont="1" applyAlignment="1">
      <alignment/>
    </xf>
    <xf numFmtId="3" fontId="25" fillId="0" borderId="24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25" fillId="0" borderId="22" xfId="0" applyNumberFormat="1" applyFont="1" applyBorder="1" applyAlignment="1">
      <alignment/>
    </xf>
    <xf numFmtId="0" fontId="23" fillId="0" borderId="34" xfId="0" applyFont="1" applyBorder="1" applyAlignment="1">
      <alignment horizontal="left" vertical="top" wrapText="1"/>
    </xf>
    <xf numFmtId="3" fontId="23" fillId="0" borderId="13" xfId="0" applyNumberFormat="1" applyFont="1" applyBorder="1" applyAlignment="1">
      <alignment horizontal="right" vertical="top" wrapText="1"/>
    </xf>
    <xf numFmtId="3" fontId="25" fillId="0" borderId="14" xfId="0" applyNumberFormat="1" applyFont="1" applyBorder="1" applyAlignment="1">
      <alignment/>
    </xf>
    <xf numFmtId="3" fontId="25" fillId="0" borderId="43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0" xfId="0" applyAlignment="1">
      <alignment vertical="center"/>
    </xf>
    <xf numFmtId="0" fontId="39" fillId="4" borderId="45" xfId="0" applyFont="1" applyFill="1" applyBorder="1" applyAlignment="1">
      <alignment horizontal="center" vertical="center" wrapText="1"/>
    </xf>
    <xf numFmtId="3" fontId="24" fillId="0" borderId="22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3" fillId="4" borderId="45" xfId="0" applyFont="1" applyFill="1" applyBorder="1" applyAlignment="1">
      <alignment vertical="center" wrapText="1"/>
    </xf>
    <xf numFmtId="0" fontId="38" fillId="4" borderId="22" xfId="0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right" vertical="center" wrapText="1"/>
    </xf>
    <xf numFmtId="0" fontId="23" fillId="4" borderId="39" xfId="0" applyFont="1" applyFill="1" applyBorder="1" applyAlignment="1">
      <alignment vertical="center" wrapText="1"/>
    </xf>
    <xf numFmtId="0" fontId="38" fillId="4" borderId="46" xfId="0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4" borderId="22" xfId="0" applyFont="1" applyFill="1" applyBorder="1" applyAlignment="1">
      <alignment horizontal="center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5" fillId="0" borderId="47" xfId="0" applyFont="1" applyBorder="1" applyAlignment="1">
      <alignment/>
    </xf>
    <xf numFmtId="3" fontId="24" fillId="0" borderId="44" xfId="0" applyNumberFormat="1" applyFont="1" applyBorder="1" applyAlignment="1">
      <alignment horizontal="right" vertical="top" wrapText="1"/>
    </xf>
    <xf numFmtId="0" fontId="24" fillId="0" borderId="34" xfId="0" applyFont="1" applyBorder="1" applyAlignment="1">
      <alignment horizontal="left" vertical="center" wrapText="1"/>
    </xf>
    <xf numFmtId="3" fontId="24" fillId="0" borderId="13" xfId="0" applyNumberFormat="1" applyFont="1" applyBorder="1" applyAlignment="1">
      <alignment horizontal="right" vertical="center" wrapText="1"/>
    </xf>
    <xf numFmtId="3" fontId="0" fillId="0" borderId="24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2" fillId="0" borderId="22" xfId="132" applyFont="1" applyBorder="1" applyAlignment="1">
      <alignment horizontal="center" vertical="center"/>
      <protection/>
    </xf>
    <xf numFmtId="0" fontId="42" fillId="0" borderId="0" xfId="132" applyFont="1" applyAlignment="1">
      <alignment horizontal="center" vertical="center"/>
      <protection/>
    </xf>
    <xf numFmtId="0" fontId="42" fillId="0" borderId="22" xfId="134" applyFont="1" applyBorder="1" applyAlignment="1">
      <alignment horizontal="center" vertical="center"/>
      <protection/>
    </xf>
    <xf numFmtId="0" fontId="44" fillId="0" borderId="22" xfId="134" applyFont="1" applyBorder="1" applyAlignment="1">
      <alignment horizontal="left" vertical="center" wrapText="1"/>
      <protection/>
    </xf>
    <xf numFmtId="0" fontId="44" fillId="0" borderId="22" xfId="134" applyFont="1" applyBorder="1" applyAlignment="1">
      <alignment horizontal="right" vertical="center" wrapText="1"/>
      <protection/>
    </xf>
    <xf numFmtId="0" fontId="43" fillId="0" borderId="22" xfId="134" applyFont="1" applyBorder="1" applyAlignment="1">
      <alignment horizontal="right" vertical="center" wrapText="1"/>
      <protection/>
    </xf>
    <xf numFmtId="0" fontId="44" fillId="0" borderId="22" xfId="132" applyFont="1" applyBorder="1" applyAlignment="1">
      <alignment horizontal="right" vertical="center" wrapText="1"/>
      <protection/>
    </xf>
    <xf numFmtId="0" fontId="43" fillId="0" borderId="22" xfId="134" applyFont="1" applyBorder="1" applyAlignment="1">
      <alignment horizontal="left" vertical="center" wrapText="1"/>
      <protection/>
    </xf>
    <xf numFmtId="0" fontId="43" fillId="0" borderId="22" xfId="132" applyFont="1" applyBorder="1" applyAlignment="1">
      <alignment horizontal="right" vertical="center" wrapText="1"/>
      <protection/>
    </xf>
    <xf numFmtId="0" fontId="44" fillId="0" borderId="43" xfId="134" applyFont="1" applyBorder="1" applyAlignment="1">
      <alignment vertical="center" wrapText="1"/>
      <protection/>
    </xf>
    <xf numFmtId="0" fontId="44" fillId="0" borderId="22" xfId="134" applyFont="1" applyBorder="1" applyAlignment="1">
      <alignment vertical="center" wrapText="1"/>
      <protection/>
    </xf>
    <xf numFmtId="0" fontId="44" fillId="0" borderId="22" xfId="132" applyFont="1" applyBorder="1" applyAlignment="1">
      <alignment horizontal="center" vertical="center" wrapText="1"/>
      <protection/>
    </xf>
    <xf numFmtId="0" fontId="44" fillId="0" borderId="22" xfId="134" applyFont="1" applyBorder="1" applyAlignment="1">
      <alignment horizontal="center" vertical="center" wrapText="1"/>
      <protection/>
    </xf>
    <xf numFmtId="0" fontId="22" fillId="4" borderId="48" xfId="135" applyFont="1" applyFill="1" applyBorder="1" applyAlignment="1">
      <alignment horizontal="center" vertical="center" wrapText="1"/>
      <protection/>
    </xf>
    <xf numFmtId="0" fontId="22" fillId="4" borderId="27" xfId="135" applyFont="1" applyFill="1" applyBorder="1" applyAlignment="1">
      <alignment horizontal="center" vertical="top" wrapText="1"/>
      <protection/>
    </xf>
    <xf numFmtId="0" fontId="23" fillId="4" borderId="27" xfId="135" applyFont="1" applyFill="1" applyBorder="1" applyAlignment="1">
      <alignment horizontal="center" vertical="top" wrapText="1"/>
      <protection/>
    </xf>
    <xf numFmtId="0" fontId="23" fillId="4" borderId="27" xfId="135" applyFont="1" applyFill="1" applyBorder="1" applyAlignment="1">
      <alignment horizontal="center" vertical="top" wrapText="1"/>
      <protection/>
    </xf>
    <xf numFmtId="0" fontId="23" fillId="4" borderId="28" xfId="135" applyFont="1" applyFill="1" applyBorder="1" applyAlignment="1">
      <alignment horizontal="center" vertical="top" wrapText="1"/>
      <protection/>
    </xf>
    <xf numFmtId="0" fontId="23" fillId="4" borderId="49" xfId="135" applyFont="1" applyFill="1" applyBorder="1" applyAlignment="1">
      <alignment horizontal="center" vertical="top" wrapText="1"/>
      <protection/>
    </xf>
    <xf numFmtId="0" fontId="25" fillId="4" borderId="27" xfId="0" applyFont="1" applyFill="1" applyBorder="1" applyAlignment="1">
      <alignment/>
    </xf>
    <xf numFmtId="0" fontId="0" fillId="4" borderId="48" xfId="0" applyFill="1" applyBorder="1" applyAlignment="1">
      <alignment/>
    </xf>
    <xf numFmtId="0" fontId="22" fillId="4" borderId="27" xfId="0" applyFont="1" applyFill="1" applyBorder="1" applyAlignment="1">
      <alignment horizontal="center" vertical="top" wrapText="1"/>
    </xf>
    <xf numFmtId="0" fontId="23" fillId="4" borderId="27" xfId="0" applyFont="1" applyFill="1" applyBorder="1" applyAlignment="1">
      <alignment horizontal="center" vertical="top" wrapText="1"/>
    </xf>
    <xf numFmtId="0" fontId="23" fillId="4" borderId="28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3" fillId="4" borderId="22" xfId="0" applyFont="1" applyFill="1" applyBorder="1" applyAlignment="1">
      <alignment horizontal="center" vertical="top" wrapText="1"/>
    </xf>
    <xf numFmtId="0" fontId="23" fillId="4" borderId="24" xfId="0" applyFont="1" applyFill="1" applyBorder="1" applyAlignment="1">
      <alignment horizontal="center" vertical="top" wrapText="1"/>
    </xf>
    <xf numFmtId="0" fontId="22" fillId="4" borderId="28" xfId="0" applyFont="1" applyFill="1" applyBorder="1" applyAlignment="1">
      <alignment horizontal="center" vertical="top" wrapText="1"/>
    </xf>
    <xf numFmtId="0" fontId="26" fillId="4" borderId="29" xfId="0" applyFont="1" applyFill="1" applyBorder="1" applyAlignment="1">
      <alignment horizontal="center" vertical="top" wrapText="1"/>
    </xf>
    <xf numFmtId="0" fontId="22" fillId="4" borderId="31" xfId="0" applyFont="1" applyFill="1" applyBorder="1" applyAlignment="1">
      <alignment horizontal="center" vertical="top" wrapText="1"/>
    </xf>
    <xf numFmtId="0" fontId="22" fillId="4" borderId="32" xfId="0" applyFont="1" applyFill="1" applyBorder="1" applyAlignment="1">
      <alignment horizontal="center" vertical="top" wrapText="1"/>
    </xf>
    <xf numFmtId="0" fontId="22" fillId="4" borderId="33" xfId="0" applyFont="1" applyFill="1" applyBorder="1" applyAlignment="1">
      <alignment horizontal="center" vertical="top" wrapText="1"/>
    </xf>
    <xf numFmtId="0" fontId="23" fillId="4" borderId="33" xfId="0" applyFont="1" applyFill="1" applyBorder="1" applyAlignment="1">
      <alignment horizontal="center" vertical="top" wrapText="1"/>
    </xf>
    <xf numFmtId="0" fontId="23" fillId="4" borderId="50" xfId="0" applyFont="1" applyFill="1" applyBorder="1" applyAlignment="1">
      <alignment horizontal="center" vertical="top" wrapText="1"/>
    </xf>
    <xf numFmtId="0" fontId="23" fillId="4" borderId="38" xfId="0" applyFont="1" applyFill="1" applyBorder="1" applyAlignment="1">
      <alignment horizontal="center" vertical="top" wrapText="1"/>
    </xf>
    <xf numFmtId="0" fontId="22" fillId="4" borderId="13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 horizontal="center" vertical="top" wrapText="1"/>
    </xf>
    <xf numFmtId="0" fontId="23" fillId="4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39" fillId="4" borderId="4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51" xfId="0" applyFont="1" applyFill="1" applyBorder="1" applyAlignment="1">
      <alignment horizontal="center" vertical="top" wrapText="1"/>
    </xf>
    <xf numFmtId="0" fontId="22" fillId="0" borderId="52" xfId="0" applyFont="1" applyFill="1" applyBorder="1" applyAlignment="1">
      <alignment horizontal="center" vertical="top" wrapText="1"/>
    </xf>
    <xf numFmtId="0" fontId="22" fillId="0" borderId="53" xfId="0" applyFont="1" applyFill="1" applyBorder="1" applyAlignment="1">
      <alignment horizontal="center" vertical="top" wrapText="1"/>
    </xf>
    <xf numFmtId="0" fontId="35" fillId="0" borderId="22" xfId="134" applyFont="1" applyBorder="1" applyAlignment="1">
      <alignment horizontal="center" vertical="center" wrapText="1"/>
      <protection/>
    </xf>
    <xf numFmtId="0" fontId="33" fillId="0" borderId="0" xfId="134" applyFont="1" applyAlignment="1">
      <alignment horizontal="center"/>
      <protection/>
    </xf>
    <xf numFmtId="0" fontId="31" fillId="0" borderId="0" xfId="134" applyFont="1" applyBorder="1" applyAlignment="1">
      <alignment horizontal="right"/>
      <protection/>
    </xf>
    <xf numFmtId="0" fontId="34" fillId="0" borderId="0" xfId="134" applyFont="1" applyBorder="1" applyAlignment="1">
      <alignment horizontal="right"/>
      <protection/>
    </xf>
    <xf numFmtId="0" fontId="35" fillId="0" borderId="22" xfId="134" applyFont="1" applyBorder="1" applyAlignment="1">
      <alignment horizontal="center" vertical="center"/>
      <protection/>
    </xf>
    <xf numFmtId="0" fontId="35" fillId="0" borderId="22" xfId="134" applyFont="1" applyBorder="1" applyAlignment="1">
      <alignment horizontal="center" vertical="center" wrapText="1"/>
      <protection/>
    </xf>
    <xf numFmtId="0" fontId="35" fillId="0" borderId="22" xfId="134" applyFont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22" fillId="0" borderId="47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3" fillId="0" borderId="43" xfId="0" applyFont="1" applyBorder="1" applyAlignment="1">
      <alignment horizontal="center" vertical="top" wrapText="1"/>
    </xf>
    <xf numFmtId="0" fontId="23" fillId="0" borderId="54" xfId="0" applyFont="1" applyBorder="1" applyAlignment="1">
      <alignment horizontal="center" vertical="top" wrapText="1"/>
    </xf>
    <xf numFmtId="0" fontId="0" fillId="0" borderId="55" xfId="0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8" fillId="0" borderId="22" xfId="0" applyFont="1" applyFill="1" applyBorder="1" applyAlignment="1">
      <alignment horizontal="center" vertical="top" wrapText="1"/>
    </xf>
    <xf numFmtId="0" fontId="38" fillId="0" borderId="22" xfId="0" applyFont="1" applyFill="1" applyBorder="1" applyAlignment="1">
      <alignment wrapText="1"/>
    </xf>
    <xf numFmtId="16" fontId="23" fillId="0" borderId="43" xfId="0" applyNumberFormat="1" applyFont="1" applyBorder="1" applyAlignment="1">
      <alignment horizontal="center" vertical="top" wrapText="1"/>
    </xf>
    <xf numFmtId="16" fontId="23" fillId="0" borderId="54" xfId="0" applyNumberFormat="1" applyFont="1" applyBorder="1" applyAlignment="1">
      <alignment horizontal="center" vertical="top" wrapText="1"/>
    </xf>
    <xf numFmtId="0" fontId="22" fillId="4" borderId="48" xfId="0" applyFont="1" applyFill="1" applyBorder="1" applyAlignment="1">
      <alignment horizontal="center" vertical="top" wrapText="1"/>
    </xf>
    <xf numFmtId="0" fontId="25" fillId="4" borderId="27" xfId="0" applyFont="1" applyFill="1" applyBorder="1" applyAlignment="1">
      <alignment/>
    </xf>
    <xf numFmtId="0" fontId="25" fillId="4" borderId="28" xfId="0" applyFont="1" applyFill="1" applyBorder="1" applyAlignment="1">
      <alignment/>
    </xf>
    <xf numFmtId="0" fontId="25" fillId="0" borderId="47" xfId="0" applyFont="1" applyBorder="1" applyAlignment="1">
      <alignment horizontal="right"/>
    </xf>
    <xf numFmtId="0" fontId="22" fillId="0" borderId="43" xfId="0" applyFont="1" applyFill="1" applyBorder="1" applyAlignment="1">
      <alignment horizontal="center" vertical="top" wrapText="1"/>
    </xf>
    <xf numFmtId="0" fontId="22" fillId="0" borderId="54" xfId="0" applyFont="1" applyFill="1" applyBorder="1" applyAlignment="1">
      <alignment horizontal="center" vertical="top" wrapText="1"/>
    </xf>
    <xf numFmtId="0" fontId="22" fillId="0" borderId="54" xfId="0" applyFont="1" applyFill="1" applyBorder="1" applyAlignment="1">
      <alignment horizontal="right" vertical="top" wrapText="1"/>
    </xf>
    <xf numFmtId="0" fontId="22" fillId="0" borderId="56" xfId="0" applyFont="1" applyFill="1" applyBorder="1" applyAlignment="1">
      <alignment horizontal="right" vertical="top" wrapText="1"/>
    </xf>
    <xf numFmtId="0" fontId="21" fillId="4" borderId="57" xfId="0" applyFont="1" applyFill="1" applyBorder="1" applyAlignment="1">
      <alignment horizontal="center"/>
    </xf>
    <xf numFmtId="0" fontId="21" fillId="4" borderId="58" xfId="0" applyFont="1" applyFill="1" applyBorder="1" applyAlignment="1">
      <alignment horizontal="center"/>
    </xf>
    <xf numFmtId="0" fontId="21" fillId="4" borderId="5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5" fillId="0" borderId="65" xfId="0" applyFont="1" applyBorder="1" applyAlignment="1">
      <alignment horizontal="right"/>
    </xf>
    <xf numFmtId="0" fontId="37" fillId="0" borderId="22" xfId="133" applyFont="1" applyBorder="1" applyAlignment="1">
      <alignment vertical="top" wrapText="1"/>
      <protection/>
    </xf>
    <xf numFmtId="0" fontId="34" fillId="0" borderId="0" xfId="133" applyFont="1" applyAlignment="1">
      <alignment horizontal="center"/>
      <protection/>
    </xf>
    <xf numFmtId="0" fontId="34" fillId="0" borderId="0" xfId="133" applyFont="1" applyBorder="1" applyAlignment="1">
      <alignment horizontal="right" vertical="center" wrapText="1"/>
      <protection/>
    </xf>
    <xf numFmtId="0" fontId="37" fillId="0" borderId="22" xfId="133" applyFont="1" applyBorder="1" applyAlignment="1">
      <alignment horizontal="center" vertical="center" wrapText="1"/>
      <protection/>
    </xf>
    <xf numFmtId="0" fontId="34" fillId="0" borderId="22" xfId="133" applyFont="1" applyBorder="1" applyAlignment="1">
      <alignment horizontal="center" vertical="center"/>
      <protection/>
    </xf>
    <xf numFmtId="0" fontId="34" fillId="0" borderId="0" xfId="133" applyFont="1" applyBorder="1" applyAlignment="1">
      <alignment horizontal="right"/>
      <protection/>
    </xf>
    <xf numFmtId="0" fontId="43" fillId="0" borderId="39" xfId="132" applyFont="1" applyBorder="1" applyAlignment="1">
      <alignment horizontal="center" vertical="center" wrapText="1"/>
      <protection/>
    </xf>
    <xf numFmtId="0" fontId="43" fillId="0" borderId="66" xfId="132" applyFont="1" applyBorder="1" applyAlignment="1">
      <alignment horizontal="center" vertical="center" wrapText="1"/>
      <protection/>
    </xf>
    <xf numFmtId="0" fontId="42" fillId="0" borderId="39" xfId="132" applyFont="1" applyBorder="1" applyAlignment="1">
      <alignment horizontal="center" vertical="center"/>
      <protection/>
    </xf>
    <xf numFmtId="0" fontId="42" fillId="0" borderId="66" xfId="132" applyFont="1" applyBorder="1" applyAlignment="1">
      <alignment horizontal="center" vertical="center"/>
      <protection/>
    </xf>
    <xf numFmtId="0" fontId="43" fillId="0" borderId="22" xfId="132" applyFont="1" applyBorder="1" applyAlignment="1">
      <alignment horizontal="center" vertical="center" wrapText="1"/>
      <protection/>
    </xf>
    <xf numFmtId="0" fontId="43" fillId="0" borderId="22" xfId="132" applyFont="1" applyBorder="1" applyAlignment="1">
      <alignment horizontal="center" vertical="center"/>
      <protection/>
    </xf>
    <xf numFmtId="0" fontId="34" fillId="0" borderId="0" xfId="132" applyFont="1" applyBorder="1" applyAlignment="1">
      <alignment horizontal="right"/>
      <protection/>
    </xf>
    <xf numFmtId="0" fontId="33" fillId="0" borderId="0" xfId="132" applyFont="1" applyAlignment="1">
      <alignment horizontal="center"/>
      <protection/>
    </xf>
    <xf numFmtId="0" fontId="31" fillId="0" borderId="0" xfId="132" applyFont="1" applyBorder="1" applyAlignment="1">
      <alignment horizontal="right"/>
      <protection/>
    </xf>
  </cellXfs>
  <cellStyles count="139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lölőszín (1)" xfId="108"/>
    <cellStyle name="Jelölőszín (1) 2" xfId="109"/>
    <cellStyle name="Jelölőszín (2)" xfId="110"/>
    <cellStyle name="Jelölőszín (2) 2" xfId="111"/>
    <cellStyle name="Jelölőszín (3)" xfId="112"/>
    <cellStyle name="Jelölőszín (3) 2" xfId="113"/>
    <cellStyle name="Jelölőszín (4)" xfId="114"/>
    <cellStyle name="Jelölőszín (4) 2" xfId="115"/>
    <cellStyle name="Jelölőszín (5)" xfId="116"/>
    <cellStyle name="Jelölőszín (5) 2" xfId="117"/>
    <cellStyle name="Jelölőszín (6)" xfId="118"/>
    <cellStyle name="Jelölőszín (6) 2" xfId="119"/>
    <cellStyle name="Jó" xfId="120"/>
    <cellStyle name="Jó 2" xfId="121"/>
    <cellStyle name="Kimenet" xfId="122"/>
    <cellStyle name="Kimenet 2" xfId="123"/>
    <cellStyle name="Linked Cell" xfId="124"/>
    <cellStyle name="Magyarázó szöveg" xfId="125"/>
    <cellStyle name="Magyarázó szöveg 2" xfId="126"/>
    <cellStyle name="Followed Hyperlink" xfId="127"/>
    <cellStyle name="Neutral" xfId="128"/>
    <cellStyle name="Normál 2" xfId="129"/>
    <cellStyle name="Normál 2 2" xfId="130"/>
    <cellStyle name="Normál 2_Feladat megosztás" xfId="131"/>
    <cellStyle name="Normál_Feladat megosztás" xfId="132"/>
    <cellStyle name="Normál_likviditási ütemterv" xfId="133"/>
    <cellStyle name="Normál_mérlegszerű kimutatás" xfId="134"/>
    <cellStyle name="Normál_Munka1" xfId="135"/>
    <cellStyle name="Note" xfId="136"/>
    <cellStyle name="Output" xfId="137"/>
    <cellStyle name="Összesen" xfId="138"/>
    <cellStyle name="Összesen 2" xfId="139"/>
    <cellStyle name="Currency" xfId="140"/>
    <cellStyle name="Currency [0]" xfId="141"/>
    <cellStyle name="Pénznem 2" xfId="142"/>
    <cellStyle name="Rossz" xfId="143"/>
    <cellStyle name="Rossz 2" xfId="144"/>
    <cellStyle name="Semleges" xfId="145"/>
    <cellStyle name="Semleges 2" xfId="146"/>
    <cellStyle name="Számítás" xfId="147"/>
    <cellStyle name="Számítás 2" xfId="148"/>
    <cellStyle name="Percent" xfId="149"/>
    <cellStyle name="Title" xfId="150"/>
    <cellStyle name="Total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5" sqref="A5:Q20"/>
    </sheetView>
  </sheetViews>
  <sheetFormatPr defaultColWidth="9.00390625" defaultRowHeight="12.75"/>
  <cols>
    <col min="1" max="1" width="4.00390625" style="29" customWidth="1"/>
    <col min="2" max="2" width="22.00390625" style="29" customWidth="1"/>
    <col min="3" max="3" width="9.875" style="29" customWidth="1"/>
    <col min="4" max="4" width="7.375" style="29" customWidth="1"/>
    <col min="5" max="5" width="9.125" style="29" customWidth="1"/>
    <col min="6" max="6" width="8.75390625" style="29" customWidth="1"/>
    <col min="7" max="9" width="9.875" style="29" customWidth="1"/>
    <col min="10" max="10" width="18.875" style="29" customWidth="1"/>
    <col min="11" max="11" width="9.75390625" style="29" customWidth="1"/>
    <col min="12" max="12" width="7.375" style="29" customWidth="1"/>
    <col min="13" max="13" width="9.125" style="29" customWidth="1"/>
    <col min="14" max="14" width="8.75390625" style="29" customWidth="1"/>
    <col min="15" max="16384" width="9.125" style="29" customWidth="1"/>
  </cols>
  <sheetData>
    <row r="1" spans="2:15" ht="15">
      <c r="B1" s="246" t="s">
        <v>267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2:13" ht="15.75"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</row>
    <row r="3" spans="2:14" ht="18.75">
      <c r="B3" s="244" t="s">
        <v>352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0:14" ht="15">
      <c r="J4" s="245" t="s">
        <v>622</v>
      </c>
      <c r="K4" s="245"/>
      <c r="L4" s="245"/>
      <c r="M4" s="245"/>
      <c r="N4" s="245"/>
    </row>
    <row r="5" spans="1:17" s="33" customFormat="1" ht="15">
      <c r="A5" s="32"/>
      <c r="B5" s="32" t="s">
        <v>623</v>
      </c>
      <c r="C5" s="32" t="s">
        <v>624</v>
      </c>
      <c r="D5" s="32" t="s">
        <v>625</v>
      </c>
      <c r="E5" s="32" t="s">
        <v>626</v>
      </c>
      <c r="F5" s="32" t="s">
        <v>627</v>
      </c>
      <c r="G5" s="32" t="s">
        <v>628</v>
      </c>
      <c r="H5" s="32" t="s">
        <v>629</v>
      </c>
      <c r="I5" s="32" t="s">
        <v>630</v>
      </c>
      <c r="J5" s="32" t="s">
        <v>631</v>
      </c>
      <c r="K5" s="32" t="s">
        <v>632</v>
      </c>
      <c r="L5" s="32" t="s">
        <v>633</v>
      </c>
      <c r="M5" s="32" t="s">
        <v>634</v>
      </c>
      <c r="N5" s="32" t="s">
        <v>924</v>
      </c>
      <c r="O5" s="32" t="s">
        <v>925</v>
      </c>
      <c r="P5" s="32" t="s">
        <v>926</v>
      </c>
      <c r="Q5" s="32" t="s">
        <v>927</v>
      </c>
    </row>
    <row r="6" spans="1:17" ht="15" customHeight="1">
      <c r="A6" s="247" t="s">
        <v>635</v>
      </c>
      <c r="B6" s="249" t="s">
        <v>636</v>
      </c>
      <c r="C6" s="248" t="s">
        <v>637</v>
      </c>
      <c r="D6" s="243" t="s">
        <v>569</v>
      </c>
      <c r="E6" s="243" t="s">
        <v>640</v>
      </c>
      <c r="F6" s="243" t="s">
        <v>570</v>
      </c>
      <c r="G6" s="243" t="s">
        <v>640</v>
      </c>
      <c r="H6" s="243" t="s">
        <v>921</v>
      </c>
      <c r="I6" s="243" t="s">
        <v>640</v>
      </c>
      <c r="J6" s="249" t="s">
        <v>639</v>
      </c>
      <c r="K6" s="248" t="s">
        <v>637</v>
      </c>
      <c r="L6" s="243" t="s">
        <v>569</v>
      </c>
      <c r="M6" s="243" t="s">
        <v>640</v>
      </c>
      <c r="N6" s="243" t="s">
        <v>570</v>
      </c>
      <c r="O6" s="243" t="s">
        <v>640</v>
      </c>
      <c r="P6" s="243" t="s">
        <v>921</v>
      </c>
      <c r="Q6" s="243" t="s">
        <v>640</v>
      </c>
    </row>
    <row r="7" spans="1:17" ht="15">
      <c r="A7" s="247"/>
      <c r="B7" s="249"/>
      <c r="C7" s="248"/>
      <c r="D7" s="243"/>
      <c r="E7" s="243"/>
      <c r="F7" s="243"/>
      <c r="G7" s="243"/>
      <c r="H7" s="243"/>
      <c r="I7" s="243"/>
      <c r="J7" s="249"/>
      <c r="K7" s="248"/>
      <c r="L7" s="243"/>
      <c r="M7" s="243"/>
      <c r="N7" s="243"/>
      <c r="O7" s="243"/>
      <c r="P7" s="243"/>
      <c r="Q7" s="243"/>
    </row>
    <row r="8" spans="1:17" ht="15">
      <c r="A8" s="62" t="s">
        <v>641</v>
      </c>
      <c r="B8" s="34" t="s">
        <v>642</v>
      </c>
      <c r="C8" s="35">
        <v>12977</v>
      </c>
      <c r="D8" s="35">
        <v>-10397</v>
      </c>
      <c r="E8" s="35">
        <v>2580</v>
      </c>
      <c r="F8" s="35">
        <v>-545</v>
      </c>
      <c r="G8" s="35">
        <f>E8+F8</f>
        <v>2035</v>
      </c>
      <c r="H8" s="35"/>
      <c r="I8" s="37">
        <f>SUM(G8:H8)</f>
        <v>2035</v>
      </c>
      <c r="J8" s="34" t="s">
        <v>328</v>
      </c>
      <c r="K8" s="35">
        <v>7132</v>
      </c>
      <c r="L8" s="160">
        <v>0</v>
      </c>
      <c r="M8" s="35">
        <f>SUM(K8:L8)</f>
        <v>7132</v>
      </c>
      <c r="N8" s="35">
        <v>61</v>
      </c>
      <c r="O8" s="35">
        <f>SUM(M8:N8)</f>
        <v>7193</v>
      </c>
      <c r="P8" s="161"/>
      <c r="Q8" s="161">
        <f>SUM(O8:P8)</f>
        <v>7193</v>
      </c>
    </row>
    <row r="9" spans="1:17" ht="25.5">
      <c r="A9" s="62" t="s">
        <v>643</v>
      </c>
      <c r="B9" s="34" t="s">
        <v>644</v>
      </c>
      <c r="C9" s="35">
        <v>1133</v>
      </c>
      <c r="D9" s="35">
        <v>425</v>
      </c>
      <c r="E9" s="35">
        <v>1558</v>
      </c>
      <c r="F9" s="35">
        <v>344</v>
      </c>
      <c r="G9" s="35">
        <f aca="true" t="shared" si="0" ref="G9:G20">E9+F9</f>
        <v>1902</v>
      </c>
      <c r="H9" s="35"/>
      <c r="I9" s="37">
        <f aca="true" t="shared" si="1" ref="I9:I20">G9+H9</f>
        <v>1902</v>
      </c>
      <c r="J9" s="35" t="s">
        <v>645</v>
      </c>
      <c r="K9" s="35">
        <v>1839</v>
      </c>
      <c r="L9" s="35">
        <v>0</v>
      </c>
      <c r="M9" s="35">
        <f>SUM(K9:L9)</f>
        <v>1839</v>
      </c>
      <c r="N9" s="35">
        <v>17</v>
      </c>
      <c r="O9" s="35">
        <f>SUM(M9:N9)</f>
        <v>1856</v>
      </c>
      <c r="P9" s="161"/>
      <c r="Q9" s="161">
        <f aca="true" t="shared" si="2" ref="Q9:Q20">SUM(O9:P9)</f>
        <v>1856</v>
      </c>
    </row>
    <row r="10" spans="1:17" ht="25.5">
      <c r="A10" s="62" t="s">
        <v>646</v>
      </c>
      <c r="B10" s="34" t="s">
        <v>148</v>
      </c>
      <c r="C10" s="35">
        <v>8473</v>
      </c>
      <c r="D10" s="35">
        <v>10143</v>
      </c>
      <c r="E10" s="35">
        <v>18616</v>
      </c>
      <c r="F10" s="35">
        <v>2353</v>
      </c>
      <c r="G10" s="35">
        <f t="shared" si="0"/>
        <v>20969</v>
      </c>
      <c r="H10" s="35">
        <v>-381</v>
      </c>
      <c r="I10" s="37">
        <f t="shared" si="1"/>
        <v>20588</v>
      </c>
      <c r="J10" s="35" t="s">
        <v>647</v>
      </c>
      <c r="K10" s="35">
        <v>6958</v>
      </c>
      <c r="L10" s="35">
        <v>708</v>
      </c>
      <c r="M10" s="35">
        <v>7666</v>
      </c>
      <c r="N10" s="35">
        <v>976</v>
      </c>
      <c r="O10" s="35">
        <f aca="true" t="shared" si="3" ref="O10:O20">SUM(M10:N10)</f>
        <v>8642</v>
      </c>
      <c r="P10" s="161"/>
      <c r="Q10" s="161">
        <f t="shared" si="2"/>
        <v>8642</v>
      </c>
    </row>
    <row r="11" spans="1:17" ht="38.25">
      <c r="A11" s="62" t="s">
        <v>648</v>
      </c>
      <c r="B11" s="34" t="s">
        <v>198</v>
      </c>
      <c r="C11" s="35">
        <v>450</v>
      </c>
      <c r="D11" s="35"/>
      <c r="E11" s="35">
        <f>SUM(C11:D11)</f>
        <v>450</v>
      </c>
      <c r="F11" s="35"/>
      <c r="G11" s="35">
        <f t="shared" si="0"/>
        <v>450</v>
      </c>
      <c r="H11" s="35"/>
      <c r="I11" s="37">
        <f t="shared" si="1"/>
        <v>450</v>
      </c>
      <c r="J11" s="35" t="s">
        <v>649</v>
      </c>
      <c r="K11" s="35">
        <v>7288</v>
      </c>
      <c r="L11" s="35">
        <f>M11-K11</f>
        <v>10</v>
      </c>
      <c r="M11" s="35">
        <v>7298</v>
      </c>
      <c r="N11" s="35">
        <v>-545</v>
      </c>
      <c r="O11" s="35">
        <f t="shared" si="3"/>
        <v>6753</v>
      </c>
      <c r="P11" s="161"/>
      <c r="Q11" s="161">
        <f t="shared" si="2"/>
        <v>6753</v>
      </c>
    </row>
    <row r="12" spans="1:17" ht="36" customHeight="1">
      <c r="A12" s="62" t="s">
        <v>650</v>
      </c>
      <c r="B12" s="34"/>
      <c r="C12" s="35"/>
      <c r="D12" s="35"/>
      <c r="E12" s="35">
        <v>0</v>
      </c>
      <c r="F12" s="35"/>
      <c r="G12" s="35">
        <f t="shared" si="0"/>
        <v>0</v>
      </c>
      <c r="H12" s="35"/>
      <c r="I12" s="37">
        <f t="shared" si="1"/>
        <v>0</v>
      </c>
      <c r="J12" s="35" t="s">
        <v>200</v>
      </c>
      <c r="K12" s="35">
        <v>450</v>
      </c>
      <c r="L12" s="35">
        <v>0</v>
      </c>
      <c r="M12" s="35">
        <f>SUM(K12:L12)</f>
        <v>450</v>
      </c>
      <c r="N12" s="35"/>
      <c r="O12" s="35">
        <f t="shared" si="3"/>
        <v>450</v>
      </c>
      <c r="P12" s="161"/>
      <c r="Q12" s="161">
        <f t="shared" si="2"/>
        <v>450</v>
      </c>
    </row>
    <row r="13" spans="1:17" ht="30.75" customHeight="1">
      <c r="A13" s="62" t="s">
        <v>651</v>
      </c>
      <c r="B13" s="34" t="s">
        <v>652</v>
      </c>
      <c r="C13" s="35">
        <v>3865</v>
      </c>
      <c r="D13" s="35">
        <v>204</v>
      </c>
      <c r="E13" s="35">
        <v>4069</v>
      </c>
      <c r="F13" s="35">
        <v>307</v>
      </c>
      <c r="G13" s="35">
        <f t="shared" si="0"/>
        <v>4376</v>
      </c>
      <c r="H13" s="35">
        <v>599</v>
      </c>
      <c r="I13" s="37">
        <f t="shared" si="1"/>
        <v>4975</v>
      </c>
      <c r="J13" s="35" t="s">
        <v>1029</v>
      </c>
      <c r="K13" s="35">
        <v>5330</v>
      </c>
      <c r="L13" s="35">
        <v>0</v>
      </c>
      <c r="M13" s="35">
        <f>SUM(K13:L13)</f>
        <v>5330</v>
      </c>
      <c r="N13" s="35">
        <v>-598</v>
      </c>
      <c r="O13" s="35">
        <f t="shared" si="3"/>
        <v>4732</v>
      </c>
      <c r="P13" s="161"/>
      <c r="Q13" s="161">
        <f t="shared" si="2"/>
        <v>4732</v>
      </c>
    </row>
    <row r="14" spans="1:17" ht="15">
      <c r="A14" s="62" t="s">
        <v>1030</v>
      </c>
      <c r="B14" s="34" t="s">
        <v>1031</v>
      </c>
      <c r="C14" s="35">
        <v>11472</v>
      </c>
      <c r="D14" s="35"/>
      <c r="E14" s="35">
        <f>SUM(C14:D14)</f>
        <v>11472</v>
      </c>
      <c r="F14" s="35"/>
      <c r="G14" s="35">
        <f t="shared" si="0"/>
        <v>11472</v>
      </c>
      <c r="H14" s="35"/>
      <c r="I14" s="37">
        <f t="shared" si="1"/>
        <v>11472</v>
      </c>
      <c r="J14" s="35" t="s">
        <v>1032</v>
      </c>
      <c r="K14" s="35">
        <v>9480</v>
      </c>
      <c r="L14" s="162">
        <v>-851</v>
      </c>
      <c r="M14" s="35">
        <v>8629</v>
      </c>
      <c r="N14" s="35">
        <v>-312</v>
      </c>
      <c r="O14" s="35">
        <f t="shared" si="3"/>
        <v>8317</v>
      </c>
      <c r="P14" s="161">
        <v>218</v>
      </c>
      <c r="Q14" s="161">
        <f t="shared" si="2"/>
        <v>8535</v>
      </c>
    </row>
    <row r="15" spans="1:17" s="134" customFormat="1" ht="25.5">
      <c r="A15" s="62" t="s">
        <v>199</v>
      </c>
      <c r="B15" s="36" t="s">
        <v>1034</v>
      </c>
      <c r="C15" s="37">
        <f>SUM(C8:C14)</f>
        <v>38370</v>
      </c>
      <c r="D15" s="37">
        <f>SUM(D8:D14)</f>
        <v>375</v>
      </c>
      <c r="E15" s="37">
        <v>38745</v>
      </c>
      <c r="F15" s="37">
        <f>SUM(F8:F14)</f>
        <v>2459</v>
      </c>
      <c r="G15" s="37">
        <f t="shared" si="0"/>
        <v>41204</v>
      </c>
      <c r="H15" s="37">
        <f>SUM(H8:H14)</f>
        <v>218</v>
      </c>
      <c r="I15" s="37">
        <f t="shared" si="1"/>
        <v>41422</v>
      </c>
      <c r="J15" s="35" t="s">
        <v>1035</v>
      </c>
      <c r="K15" s="35">
        <f>SUM(K8:K14)</f>
        <v>38477</v>
      </c>
      <c r="L15" s="37">
        <v>-133</v>
      </c>
      <c r="M15" s="37">
        <v>38344</v>
      </c>
      <c r="N15" s="37">
        <f>SUM(N8:N14)</f>
        <v>-401</v>
      </c>
      <c r="O15" s="37">
        <f t="shared" si="3"/>
        <v>37943</v>
      </c>
      <c r="P15" s="163">
        <f>SUM(P8:P14)</f>
        <v>218</v>
      </c>
      <c r="Q15" s="161">
        <f t="shared" si="2"/>
        <v>38161</v>
      </c>
    </row>
    <row r="16" spans="1:17" ht="25.5">
      <c r="A16" s="62" t="s">
        <v>1033</v>
      </c>
      <c r="B16" s="34" t="s">
        <v>1037</v>
      </c>
      <c r="C16" s="35">
        <v>200</v>
      </c>
      <c r="D16" s="35"/>
      <c r="E16" s="35">
        <f>SUM(C16:D16)</f>
        <v>200</v>
      </c>
      <c r="F16" s="35">
        <v>0</v>
      </c>
      <c r="G16" s="35">
        <f t="shared" si="0"/>
        <v>200</v>
      </c>
      <c r="H16" s="35"/>
      <c r="I16" s="37">
        <f t="shared" si="1"/>
        <v>200</v>
      </c>
      <c r="J16" s="35" t="s">
        <v>1038</v>
      </c>
      <c r="K16" s="35">
        <v>0</v>
      </c>
      <c r="L16" s="35">
        <v>508</v>
      </c>
      <c r="M16" s="35">
        <f>SUM(K16:L16)</f>
        <v>508</v>
      </c>
      <c r="N16" s="35">
        <v>2817</v>
      </c>
      <c r="O16" s="35">
        <f t="shared" si="3"/>
        <v>3325</v>
      </c>
      <c r="P16" s="161"/>
      <c r="Q16" s="161">
        <f t="shared" si="2"/>
        <v>3325</v>
      </c>
    </row>
    <row r="17" spans="1:17" ht="25.5">
      <c r="A17" s="62" t="s">
        <v>1036</v>
      </c>
      <c r="B17" s="164" t="s">
        <v>1040</v>
      </c>
      <c r="C17" s="38">
        <v>0</v>
      </c>
      <c r="D17" s="39"/>
      <c r="E17" s="35">
        <v>0</v>
      </c>
      <c r="F17" s="35">
        <f>SUM(F16)</f>
        <v>0</v>
      </c>
      <c r="G17" s="35">
        <f t="shared" si="0"/>
        <v>0</v>
      </c>
      <c r="H17" s="35"/>
      <c r="I17" s="37">
        <f t="shared" si="1"/>
        <v>0</v>
      </c>
      <c r="J17" s="35" t="s">
        <v>893</v>
      </c>
      <c r="K17" s="35">
        <v>93</v>
      </c>
      <c r="L17" s="35"/>
      <c r="M17" s="35">
        <v>93</v>
      </c>
      <c r="N17" s="35">
        <v>43</v>
      </c>
      <c r="O17" s="35">
        <f t="shared" si="3"/>
        <v>136</v>
      </c>
      <c r="P17" s="161"/>
      <c r="Q17" s="161">
        <f t="shared" si="2"/>
        <v>136</v>
      </c>
    </row>
    <row r="18" spans="1:17" ht="15">
      <c r="A18" s="62" t="s">
        <v>1039</v>
      </c>
      <c r="B18" s="39"/>
      <c r="C18" s="39"/>
      <c r="D18" s="39"/>
      <c r="E18" s="35">
        <v>0</v>
      </c>
      <c r="F18" s="35">
        <f>SUM(F17)</f>
        <v>0</v>
      </c>
      <c r="G18" s="35">
        <f t="shared" si="0"/>
        <v>0</v>
      </c>
      <c r="H18" s="35"/>
      <c r="I18" s="37">
        <f t="shared" si="1"/>
        <v>0</v>
      </c>
      <c r="J18" s="35" t="s">
        <v>1042</v>
      </c>
      <c r="K18" s="35">
        <f>SUM(I18:J18)</f>
        <v>0</v>
      </c>
      <c r="L18" s="35">
        <v>0</v>
      </c>
      <c r="M18" s="35">
        <v>0</v>
      </c>
      <c r="N18" s="35"/>
      <c r="O18" s="35">
        <f t="shared" si="3"/>
        <v>0</v>
      </c>
      <c r="P18" s="161"/>
      <c r="Q18" s="161">
        <f t="shared" si="2"/>
        <v>0</v>
      </c>
    </row>
    <row r="19" spans="1:17" s="134" customFormat="1" ht="25.5">
      <c r="A19" s="62" t="s">
        <v>1041</v>
      </c>
      <c r="B19" s="36" t="s">
        <v>1044</v>
      </c>
      <c r="C19" s="37">
        <f>SUM(C16:C18)</f>
        <v>200</v>
      </c>
      <c r="D19" s="37"/>
      <c r="E19" s="37">
        <v>200</v>
      </c>
      <c r="F19" s="37">
        <f>SUM(F18)</f>
        <v>0</v>
      </c>
      <c r="G19" s="37">
        <f t="shared" si="0"/>
        <v>200</v>
      </c>
      <c r="H19" s="37"/>
      <c r="I19" s="37">
        <f t="shared" si="1"/>
        <v>200</v>
      </c>
      <c r="J19" s="35" t="s">
        <v>1045</v>
      </c>
      <c r="K19" s="35">
        <f>SUM(K16:K18)</f>
        <v>93</v>
      </c>
      <c r="L19" s="37">
        <f>M19-K19</f>
        <v>508</v>
      </c>
      <c r="M19" s="37">
        <v>601</v>
      </c>
      <c r="N19" s="37">
        <f>SUM(N16:N18)</f>
        <v>2860</v>
      </c>
      <c r="O19" s="37">
        <f t="shared" si="3"/>
        <v>3461</v>
      </c>
      <c r="P19" s="163"/>
      <c r="Q19" s="161">
        <f t="shared" si="2"/>
        <v>3461</v>
      </c>
    </row>
    <row r="20" spans="1:17" s="134" customFormat="1" ht="25.5">
      <c r="A20" s="62" t="s">
        <v>1043</v>
      </c>
      <c r="B20" s="36" t="s">
        <v>1047</v>
      </c>
      <c r="C20" s="37">
        <f>C15+C19</f>
        <v>38570</v>
      </c>
      <c r="D20" s="37">
        <f>SUM(D15:D19)</f>
        <v>375</v>
      </c>
      <c r="E20" s="37">
        <v>38945</v>
      </c>
      <c r="F20" s="37">
        <f>F15+F19</f>
        <v>2459</v>
      </c>
      <c r="G20" s="37">
        <f t="shared" si="0"/>
        <v>41404</v>
      </c>
      <c r="H20" s="37">
        <f>H15+H19</f>
        <v>218</v>
      </c>
      <c r="I20" s="37">
        <f t="shared" si="1"/>
        <v>41622</v>
      </c>
      <c r="J20" s="35" t="s">
        <v>1048</v>
      </c>
      <c r="K20" s="35">
        <f>K15+K19</f>
        <v>38570</v>
      </c>
      <c r="L20" s="37">
        <v>375</v>
      </c>
      <c r="M20" s="37">
        <f>SUM(K20:L20)</f>
        <v>38945</v>
      </c>
      <c r="N20" s="37">
        <f>N15+N19</f>
        <v>2459</v>
      </c>
      <c r="O20" s="37">
        <f t="shared" si="3"/>
        <v>41404</v>
      </c>
      <c r="P20" s="163">
        <f>SUM(P15:P19)</f>
        <v>218</v>
      </c>
      <c r="Q20" s="161">
        <f t="shared" si="2"/>
        <v>41622</v>
      </c>
    </row>
  </sheetData>
  <sheetProtection/>
  <mergeCells count="20">
    <mergeCell ref="B1:O1"/>
    <mergeCell ref="O6:O7"/>
    <mergeCell ref="A6:A7"/>
    <mergeCell ref="C6:C7"/>
    <mergeCell ref="K6:K7"/>
    <mergeCell ref="B6:B7"/>
    <mergeCell ref="J6:J7"/>
    <mergeCell ref="F6:F7"/>
    <mergeCell ref="N6:N7"/>
    <mergeCell ref="L6:L7"/>
    <mergeCell ref="B3:N3"/>
    <mergeCell ref="J4:N4"/>
    <mergeCell ref="D6:D7"/>
    <mergeCell ref="E6:E7"/>
    <mergeCell ref="G6:G7"/>
    <mergeCell ref="M6:M7"/>
    <mergeCell ref="P6:P7"/>
    <mergeCell ref="H6:H7"/>
    <mergeCell ref="I6:I7"/>
    <mergeCell ref="Q6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3" sqref="A3:G3"/>
    </sheetView>
  </sheetViews>
  <sheetFormatPr defaultColWidth="9.00390625" defaultRowHeight="12.75"/>
  <cols>
    <col min="1" max="1" width="55.00390625" style="0" customWidth="1"/>
    <col min="2" max="5" width="10.75390625" style="0" customWidth="1"/>
    <col min="6" max="6" width="12.375" style="0" customWidth="1"/>
  </cols>
  <sheetData>
    <row r="1" spans="1:7" ht="13.5" thickBot="1">
      <c r="A1" s="264" t="s">
        <v>272</v>
      </c>
      <c r="B1" s="264"/>
      <c r="C1" s="264"/>
      <c r="D1" s="264"/>
      <c r="E1" s="264"/>
      <c r="F1" s="264"/>
      <c r="G1" s="264"/>
    </row>
    <row r="2" spans="1:7" ht="19.5" customHeight="1">
      <c r="A2" s="236" t="s">
        <v>860</v>
      </c>
      <c r="B2" s="237"/>
      <c r="C2" s="237"/>
      <c r="D2" s="237"/>
      <c r="E2" s="237"/>
      <c r="F2" s="66"/>
      <c r="G2" s="67"/>
    </row>
    <row r="3" spans="1:7" ht="31.5">
      <c r="A3" s="220" t="s">
        <v>329</v>
      </c>
      <c r="B3" s="221">
        <v>841112</v>
      </c>
      <c r="C3" s="221">
        <v>841403</v>
      </c>
      <c r="D3" s="221" t="s">
        <v>569</v>
      </c>
      <c r="E3" s="222" t="s">
        <v>671</v>
      </c>
      <c r="F3" s="221" t="s">
        <v>570</v>
      </c>
      <c r="G3" s="223" t="s">
        <v>671</v>
      </c>
    </row>
    <row r="4" spans="1:7" ht="12.75">
      <c r="A4" s="19" t="s">
        <v>861</v>
      </c>
      <c r="B4" s="20">
        <v>0</v>
      </c>
      <c r="C4" s="20">
        <v>0</v>
      </c>
      <c r="D4" s="20">
        <f>SUM(D3)</f>
        <v>0</v>
      </c>
      <c r="E4" s="64">
        <f>SUM(B4,D4)</f>
        <v>0</v>
      </c>
      <c r="F4" s="63"/>
      <c r="G4" s="24">
        <f>SUM(E4:F4)</f>
        <v>0</v>
      </c>
    </row>
    <row r="5" spans="1:7" ht="12.75">
      <c r="A5" s="19" t="s">
        <v>862</v>
      </c>
      <c r="B5" s="20"/>
      <c r="C5" s="20"/>
      <c r="D5" s="20"/>
      <c r="E5" s="64">
        <f aca="true" t="shared" si="0" ref="E5:E42">SUM(B5,D5)</f>
        <v>0</v>
      </c>
      <c r="F5" s="63"/>
      <c r="G5" s="24">
        <f aca="true" t="shared" si="1" ref="G5:G42">SUM(E5:F5)</f>
        <v>0</v>
      </c>
    </row>
    <row r="6" spans="1:7" ht="12.75">
      <c r="A6" s="19" t="s">
        <v>863</v>
      </c>
      <c r="B6" s="20"/>
      <c r="C6" s="20"/>
      <c r="D6" s="20"/>
      <c r="E6" s="64">
        <f t="shared" si="0"/>
        <v>0</v>
      </c>
      <c r="F6" s="63"/>
      <c r="G6" s="24">
        <f t="shared" si="1"/>
        <v>0</v>
      </c>
    </row>
    <row r="7" spans="1:7" ht="12.75">
      <c r="A7" s="19" t="s">
        <v>864</v>
      </c>
      <c r="B7" s="20"/>
      <c r="C7" s="20"/>
      <c r="D7" s="20"/>
      <c r="E7" s="64">
        <f t="shared" si="0"/>
        <v>0</v>
      </c>
      <c r="F7" s="63"/>
      <c r="G7" s="24">
        <f t="shared" si="1"/>
        <v>0</v>
      </c>
    </row>
    <row r="8" spans="1:7" ht="12.75">
      <c r="A8" s="19" t="s">
        <v>865</v>
      </c>
      <c r="B8" s="20"/>
      <c r="C8" s="20"/>
      <c r="D8" s="20"/>
      <c r="E8" s="64">
        <f t="shared" si="0"/>
        <v>0</v>
      </c>
      <c r="F8" s="63"/>
      <c r="G8" s="24">
        <f t="shared" si="1"/>
        <v>0</v>
      </c>
    </row>
    <row r="9" spans="1:7" ht="12.75">
      <c r="A9" s="19" t="s">
        <v>866</v>
      </c>
      <c r="B9" s="20">
        <f>SUM(B4:B8)</f>
        <v>0</v>
      </c>
      <c r="C9" s="20">
        <f>SUM(C4:C8)</f>
        <v>0</v>
      </c>
      <c r="D9" s="20">
        <f>SUM(D4:D8)</f>
        <v>0</v>
      </c>
      <c r="E9" s="64">
        <f t="shared" si="0"/>
        <v>0</v>
      </c>
      <c r="F9" s="63"/>
      <c r="G9" s="24">
        <f t="shared" si="1"/>
        <v>0</v>
      </c>
    </row>
    <row r="10" spans="1:7" ht="12.75">
      <c r="A10" s="19" t="s">
        <v>867</v>
      </c>
      <c r="B10" s="20"/>
      <c r="C10" s="20"/>
      <c r="D10" s="20"/>
      <c r="E10" s="64">
        <f t="shared" si="0"/>
        <v>0</v>
      </c>
      <c r="F10" s="63"/>
      <c r="G10" s="24">
        <f t="shared" si="1"/>
        <v>0</v>
      </c>
    </row>
    <row r="11" spans="1:7" ht="12.75">
      <c r="A11" s="19" t="s">
        <v>868</v>
      </c>
      <c r="B11" s="20"/>
      <c r="C11" s="20"/>
      <c r="D11" s="20"/>
      <c r="E11" s="64">
        <f t="shared" si="0"/>
        <v>0</v>
      </c>
      <c r="F11" s="63">
        <v>2218</v>
      </c>
      <c r="G11" s="24">
        <f t="shared" si="1"/>
        <v>2218</v>
      </c>
    </row>
    <row r="12" spans="1:7" ht="12.75">
      <c r="A12" s="19" t="s">
        <v>869</v>
      </c>
      <c r="B12" s="20"/>
      <c r="C12" s="20"/>
      <c r="D12" s="20"/>
      <c r="E12" s="64">
        <f t="shared" si="0"/>
        <v>0</v>
      </c>
      <c r="F12" s="63"/>
      <c r="G12" s="24">
        <f t="shared" si="1"/>
        <v>0</v>
      </c>
    </row>
    <row r="13" spans="1:7" ht="12.75">
      <c r="A13" s="19" t="s">
        <v>870</v>
      </c>
      <c r="B13" s="20"/>
      <c r="C13" s="20">
        <v>0</v>
      </c>
      <c r="D13" s="20">
        <v>400</v>
      </c>
      <c r="E13" s="64">
        <f t="shared" si="0"/>
        <v>400</v>
      </c>
      <c r="F13" s="63"/>
      <c r="G13" s="24">
        <f t="shared" si="1"/>
        <v>400</v>
      </c>
    </row>
    <row r="14" spans="1:7" ht="12.75">
      <c r="A14" s="19" t="s">
        <v>871</v>
      </c>
      <c r="B14" s="20"/>
      <c r="C14" s="20"/>
      <c r="D14" s="20"/>
      <c r="E14" s="64">
        <f t="shared" si="0"/>
        <v>0</v>
      </c>
      <c r="F14" s="63"/>
      <c r="G14" s="24">
        <f t="shared" si="1"/>
        <v>0</v>
      </c>
    </row>
    <row r="15" spans="1:7" ht="12.75">
      <c r="A15" s="19" t="s">
        <v>872</v>
      </c>
      <c r="B15" s="20"/>
      <c r="C15" s="20"/>
      <c r="D15" s="20"/>
      <c r="E15" s="64">
        <f t="shared" si="0"/>
        <v>0</v>
      </c>
      <c r="F15" s="63"/>
      <c r="G15" s="24">
        <f t="shared" si="1"/>
        <v>0</v>
      </c>
    </row>
    <row r="16" spans="1:7" ht="25.5">
      <c r="A16" s="19" t="s">
        <v>873</v>
      </c>
      <c r="B16" s="20">
        <f>SUM(B10:B15)</f>
        <v>0</v>
      </c>
      <c r="C16" s="20">
        <f>SUM(C10:C15)</f>
        <v>0</v>
      </c>
      <c r="D16" s="20">
        <f>SUM(D10:D15)</f>
        <v>400</v>
      </c>
      <c r="E16" s="64">
        <f t="shared" si="0"/>
        <v>400</v>
      </c>
      <c r="F16" s="63">
        <f>SUM(F10:F15)</f>
        <v>2218</v>
      </c>
      <c r="G16" s="24">
        <f t="shared" si="1"/>
        <v>2618</v>
      </c>
    </row>
    <row r="17" spans="1:7" ht="12.75">
      <c r="A17" s="19" t="s">
        <v>867</v>
      </c>
      <c r="B17" s="20">
        <v>0</v>
      </c>
      <c r="C17" s="20">
        <v>0</v>
      </c>
      <c r="D17" s="20">
        <v>0</v>
      </c>
      <c r="E17" s="64">
        <f t="shared" si="0"/>
        <v>0</v>
      </c>
      <c r="F17" s="63"/>
      <c r="G17" s="24">
        <f t="shared" si="1"/>
        <v>0</v>
      </c>
    </row>
    <row r="18" spans="1:7" ht="12.75">
      <c r="A18" s="19" t="s">
        <v>874</v>
      </c>
      <c r="B18" s="20">
        <v>0</v>
      </c>
      <c r="C18" s="20">
        <v>0</v>
      </c>
      <c r="D18" s="20">
        <v>0</v>
      </c>
      <c r="E18" s="64">
        <f t="shared" si="0"/>
        <v>0</v>
      </c>
      <c r="F18" s="63"/>
      <c r="G18" s="24">
        <f t="shared" si="1"/>
        <v>0</v>
      </c>
    </row>
    <row r="19" spans="1:7" ht="12.75">
      <c r="A19" s="19" t="s">
        <v>875</v>
      </c>
      <c r="B19" s="20">
        <v>0</v>
      </c>
      <c r="C19" s="20">
        <v>0</v>
      </c>
      <c r="D19" s="20">
        <v>0</v>
      </c>
      <c r="E19" s="64">
        <f t="shared" si="0"/>
        <v>0</v>
      </c>
      <c r="F19" s="63"/>
      <c r="G19" s="24">
        <f t="shared" si="1"/>
        <v>0</v>
      </c>
    </row>
    <row r="20" spans="1:7" ht="12.75">
      <c r="A20" s="19" t="s">
        <v>870</v>
      </c>
      <c r="B20" s="20">
        <v>0</v>
      </c>
      <c r="C20" s="20">
        <v>0</v>
      </c>
      <c r="D20" s="20">
        <v>0</v>
      </c>
      <c r="E20" s="64">
        <f t="shared" si="0"/>
        <v>0</v>
      </c>
      <c r="F20" s="63"/>
      <c r="G20" s="24">
        <f t="shared" si="1"/>
        <v>0</v>
      </c>
    </row>
    <row r="21" spans="1:7" ht="12.75">
      <c r="A21" s="19" t="s">
        <v>871</v>
      </c>
      <c r="B21" s="20">
        <v>0</v>
      </c>
      <c r="C21" s="20">
        <v>0</v>
      </c>
      <c r="D21" s="20">
        <v>0</v>
      </c>
      <c r="E21" s="64">
        <f t="shared" si="0"/>
        <v>0</v>
      </c>
      <c r="F21" s="63"/>
      <c r="G21" s="24">
        <f t="shared" si="1"/>
        <v>0</v>
      </c>
    </row>
    <row r="22" spans="1:7" ht="12.75">
      <c r="A22" s="19" t="s">
        <v>876</v>
      </c>
      <c r="B22" s="20">
        <f>SUM(B17:B21)</f>
        <v>0</v>
      </c>
      <c r="C22" s="20">
        <f>SUM(C17:C21)</f>
        <v>0</v>
      </c>
      <c r="D22" s="20">
        <f>SUM(D17:D21)</f>
        <v>0</v>
      </c>
      <c r="E22" s="64">
        <f t="shared" si="0"/>
        <v>0</v>
      </c>
      <c r="F22" s="63"/>
      <c r="G22" s="24">
        <f t="shared" si="1"/>
        <v>0</v>
      </c>
    </row>
    <row r="23" spans="1:7" ht="12.75">
      <c r="A23" s="19" t="s">
        <v>877</v>
      </c>
      <c r="B23" s="20">
        <v>0</v>
      </c>
      <c r="C23" s="20">
        <v>0</v>
      </c>
      <c r="D23" s="20">
        <v>0</v>
      </c>
      <c r="E23" s="64">
        <f t="shared" si="0"/>
        <v>0</v>
      </c>
      <c r="F23" s="63"/>
      <c r="G23" s="24">
        <f t="shared" si="1"/>
        <v>0</v>
      </c>
    </row>
    <row r="24" spans="1:7" ht="12.75">
      <c r="A24" s="19" t="s">
        <v>878</v>
      </c>
      <c r="B24" s="20">
        <v>0</v>
      </c>
      <c r="C24" s="20">
        <v>0</v>
      </c>
      <c r="D24" s="20">
        <v>0</v>
      </c>
      <c r="E24" s="64">
        <f t="shared" si="0"/>
        <v>0</v>
      </c>
      <c r="F24" s="63"/>
      <c r="G24" s="24">
        <f t="shared" si="1"/>
        <v>0</v>
      </c>
    </row>
    <row r="25" spans="1:7" ht="12.75">
      <c r="A25" s="19" t="s">
        <v>879</v>
      </c>
      <c r="B25" s="20">
        <v>0</v>
      </c>
      <c r="C25" s="20">
        <v>0</v>
      </c>
      <c r="D25" s="20">
        <v>0</v>
      </c>
      <c r="E25" s="64">
        <f t="shared" si="0"/>
        <v>0</v>
      </c>
      <c r="F25" s="63"/>
      <c r="G25" s="24">
        <f t="shared" si="1"/>
        <v>0</v>
      </c>
    </row>
    <row r="26" spans="1:7" ht="12.75">
      <c r="A26" s="19" t="s">
        <v>880</v>
      </c>
      <c r="B26" s="20">
        <v>0</v>
      </c>
      <c r="C26" s="20">
        <v>0</v>
      </c>
      <c r="D26" s="20">
        <v>0</v>
      </c>
      <c r="E26" s="64">
        <f t="shared" si="0"/>
        <v>0</v>
      </c>
      <c r="F26" s="63"/>
      <c r="G26" s="24">
        <f t="shared" si="1"/>
        <v>0</v>
      </c>
    </row>
    <row r="27" spans="1:7" ht="25.5">
      <c r="A27" s="19" t="s">
        <v>881</v>
      </c>
      <c r="B27" s="20">
        <v>0</v>
      </c>
      <c r="C27" s="20">
        <v>0</v>
      </c>
      <c r="D27" s="20">
        <v>0</v>
      </c>
      <c r="E27" s="64">
        <f t="shared" si="0"/>
        <v>0</v>
      </c>
      <c r="F27" s="63"/>
      <c r="G27" s="24">
        <f t="shared" si="1"/>
        <v>0</v>
      </c>
    </row>
    <row r="28" spans="1:7" ht="12.75">
      <c r="A28" s="19" t="s">
        <v>882</v>
      </c>
      <c r="B28" s="20">
        <v>0</v>
      </c>
      <c r="C28" s="20">
        <v>0</v>
      </c>
      <c r="D28" s="20">
        <v>108</v>
      </c>
      <c r="E28" s="64">
        <f t="shared" si="0"/>
        <v>108</v>
      </c>
      <c r="F28" s="65">
        <v>599</v>
      </c>
      <c r="G28" s="24">
        <f t="shared" si="1"/>
        <v>707</v>
      </c>
    </row>
    <row r="29" spans="1:7" ht="12.75">
      <c r="A29" s="19" t="s">
        <v>883</v>
      </c>
      <c r="B29" s="20">
        <v>0</v>
      </c>
      <c r="C29" s="20">
        <v>0</v>
      </c>
      <c r="D29" s="20">
        <v>0</v>
      </c>
      <c r="E29" s="64">
        <f t="shared" si="0"/>
        <v>0</v>
      </c>
      <c r="F29" s="63"/>
      <c r="G29" s="24">
        <f t="shared" si="1"/>
        <v>0</v>
      </c>
    </row>
    <row r="30" spans="1:7" ht="12.75">
      <c r="A30" s="19" t="s">
        <v>884</v>
      </c>
      <c r="B30" s="20">
        <v>0</v>
      </c>
      <c r="C30" s="20">
        <v>0</v>
      </c>
      <c r="D30" s="20">
        <v>0</v>
      </c>
      <c r="E30" s="64">
        <f t="shared" si="0"/>
        <v>0</v>
      </c>
      <c r="F30" s="63"/>
      <c r="G30" s="24">
        <f t="shared" si="1"/>
        <v>0</v>
      </c>
    </row>
    <row r="31" spans="1:7" ht="12.75">
      <c r="A31" s="19" t="s">
        <v>885</v>
      </c>
      <c r="B31" s="20">
        <v>0</v>
      </c>
      <c r="C31" s="20">
        <v>0</v>
      </c>
      <c r="D31" s="20">
        <v>0</v>
      </c>
      <c r="E31" s="64">
        <f t="shared" si="0"/>
        <v>0</v>
      </c>
      <c r="F31" s="63"/>
      <c r="G31" s="24">
        <f t="shared" si="1"/>
        <v>0</v>
      </c>
    </row>
    <row r="32" spans="1:7" ht="12.75">
      <c r="A32" s="19" t="s">
        <v>886</v>
      </c>
      <c r="B32" s="20">
        <v>0</v>
      </c>
      <c r="C32" s="20">
        <v>0</v>
      </c>
      <c r="D32" s="20">
        <v>0</v>
      </c>
      <c r="E32" s="64">
        <f t="shared" si="0"/>
        <v>0</v>
      </c>
      <c r="F32" s="63"/>
      <c r="G32" s="24">
        <f t="shared" si="1"/>
        <v>0</v>
      </c>
    </row>
    <row r="33" spans="1:7" ht="12.75">
      <c r="A33" s="19" t="s">
        <v>887</v>
      </c>
      <c r="B33" s="20">
        <f>SUM(B28:B32)</f>
        <v>0</v>
      </c>
      <c r="C33" s="20">
        <f>SUM(C28:C32)</f>
        <v>0</v>
      </c>
      <c r="D33" s="20">
        <f>SUM(D28:D32)</f>
        <v>108</v>
      </c>
      <c r="E33" s="64">
        <f t="shared" si="0"/>
        <v>108</v>
      </c>
      <c r="F33" s="64">
        <f>SUM(F28:F32)</f>
        <v>599</v>
      </c>
      <c r="G33" s="24">
        <f t="shared" si="1"/>
        <v>707</v>
      </c>
    </row>
    <row r="34" spans="1:7" ht="12.75">
      <c r="A34" s="19" t="s">
        <v>888</v>
      </c>
      <c r="B34" s="20">
        <f>SUM(B16,B28,B32)</f>
        <v>0</v>
      </c>
      <c r="C34" s="20">
        <f>SUM(C16,C28,C32)</f>
        <v>0</v>
      </c>
      <c r="D34" s="20">
        <f>SUM(D16,D28,D32)</f>
        <v>508</v>
      </c>
      <c r="E34" s="64">
        <f t="shared" si="0"/>
        <v>508</v>
      </c>
      <c r="F34" s="64">
        <f>F16+F33</f>
        <v>2817</v>
      </c>
      <c r="G34" s="24">
        <f t="shared" si="1"/>
        <v>3325</v>
      </c>
    </row>
    <row r="35" spans="1:7" ht="12.75">
      <c r="A35" s="19" t="s">
        <v>889</v>
      </c>
      <c r="B35" s="20">
        <f>SUM(B22,B27,B29,B30)</f>
        <v>0</v>
      </c>
      <c r="C35" s="20">
        <f>SUM(C22,C27,C29,C30)</f>
        <v>0</v>
      </c>
      <c r="D35" s="20">
        <f>SUM(D22,D27,D29,D30)</f>
        <v>0</v>
      </c>
      <c r="E35" s="64">
        <f t="shared" si="0"/>
        <v>0</v>
      </c>
      <c r="F35" s="63"/>
      <c r="G35" s="24">
        <f t="shared" si="1"/>
        <v>0</v>
      </c>
    </row>
    <row r="36" spans="1:7" ht="12.75">
      <c r="A36" s="19" t="s">
        <v>890</v>
      </c>
      <c r="B36" s="20">
        <f>SUM(B24,B30)</f>
        <v>0</v>
      </c>
      <c r="C36" s="20">
        <f>SUM(C24,C30)</f>
        <v>0</v>
      </c>
      <c r="D36" s="20">
        <f>SUM(D24,D30)</f>
        <v>0</v>
      </c>
      <c r="E36" s="64">
        <f t="shared" si="0"/>
        <v>0</v>
      </c>
      <c r="F36" s="63"/>
      <c r="G36" s="24">
        <f t="shared" si="1"/>
        <v>0</v>
      </c>
    </row>
    <row r="37" spans="1:7" ht="25.5">
      <c r="A37" s="19" t="s">
        <v>891</v>
      </c>
      <c r="B37" s="20">
        <f>SUM(B24,B34,B35,B36)</f>
        <v>0</v>
      </c>
      <c r="C37" s="20">
        <f>SUM(C24,C34,C35,C36)</f>
        <v>0</v>
      </c>
      <c r="D37" s="20">
        <f>SUM(D24,D34,D35,D36)</f>
        <v>508</v>
      </c>
      <c r="E37" s="64">
        <f t="shared" si="0"/>
        <v>508</v>
      </c>
      <c r="F37" s="64">
        <f>SUM(F34:F36)</f>
        <v>2817</v>
      </c>
      <c r="G37" s="24">
        <f t="shared" si="1"/>
        <v>3325</v>
      </c>
    </row>
    <row r="38" spans="1:7" ht="12.75">
      <c r="A38" s="19" t="s">
        <v>892</v>
      </c>
      <c r="B38" s="20">
        <f>SUM(B9,B37)</f>
        <v>0</v>
      </c>
      <c r="C38" s="20">
        <f>SUM(C9,C37)</f>
        <v>0</v>
      </c>
      <c r="D38" s="20">
        <f>SUM(D9,D37)</f>
        <v>508</v>
      </c>
      <c r="E38" s="64">
        <f t="shared" si="0"/>
        <v>508</v>
      </c>
      <c r="F38" s="64">
        <f>SUM(F35:F37)</f>
        <v>2817</v>
      </c>
      <c r="G38" s="24">
        <f t="shared" si="1"/>
        <v>3325</v>
      </c>
    </row>
    <row r="39" spans="1:7" ht="12.75">
      <c r="A39" s="19" t="s">
        <v>893</v>
      </c>
      <c r="B39" s="20">
        <v>93</v>
      </c>
      <c r="C39" s="20">
        <v>0</v>
      </c>
      <c r="D39" s="20">
        <v>0</v>
      </c>
      <c r="E39" s="64">
        <f t="shared" si="0"/>
        <v>93</v>
      </c>
      <c r="F39" s="65">
        <v>43</v>
      </c>
      <c r="G39" s="24">
        <f t="shared" si="1"/>
        <v>136</v>
      </c>
    </row>
    <row r="40" spans="1:7" ht="12.75">
      <c r="A40" s="19" t="s">
        <v>894</v>
      </c>
      <c r="B40" s="20">
        <v>0</v>
      </c>
      <c r="C40" s="20">
        <v>0</v>
      </c>
      <c r="D40" s="20">
        <v>0</v>
      </c>
      <c r="E40" s="64">
        <f t="shared" si="0"/>
        <v>0</v>
      </c>
      <c r="F40" s="63"/>
      <c r="G40" s="24">
        <f t="shared" si="1"/>
        <v>0</v>
      </c>
    </row>
    <row r="41" spans="1:7" ht="12.75">
      <c r="A41" s="19" t="s">
        <v>895</v>
      </c>
      <c r="B41" s="20">
        <f>SUM(B39:B40)</f>
        <v>93</v>
      </c>
      <c r="C41" s="20">
        <f>SUM(C39:C40)</f>
        <v>0</v>
      </c>
      <c r="D41" s="20">
        <f>SUM(D39:D40)</f>
        <v>0</v>
      </c>
      <c r="E41" s="64">
        <f t="shared" si="0"/>
        <v>93</v>
      </c>
      <c r="F41" s="63">
        <v>43</v>
      </c>
      <c r="G41" s="24">
        <f t="shared" si="1"/>
        <v>136</v>
      </c>
    </row>
    <row r="42" spans="1:7" ht="13.5" thickBot="1">
      <c r="A42" s="25" t="s">
        <v>896</v>
      </c>
      <c r="B42" s="22">
        <f>SUM(B38,B41)</f>
        <v>93</v>
      </c>
      <c r="C42" s="22">
        <f>SUM(C38,C41)</f>
        <v>0</v>
      </c>
      <c r="D42" s="22">
        <f>SUM(D38,D41)</f>
        <v>508</v>
      </c>
      <c r="E42" s="68">
        <f t="shared" si="0"/>
        <v>601</v>
      </c>
      <c r="F42" s="68">
        <f>F38+F41</f>
        <v>2860</v>
      </c>
      <c r="G42" s="26">
        <f t="shared" si="1"/>
        <v>3461</v>
      </c>
    </row>
  </sheetData>
  <sheetProtection/>
  <mergeCells count="2">
    <mergeCell ref="A2:E2"/>
    <mergeCell ref="A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&amp;L&amp;C&amp;RÉrték típus: Ezer Forint</oddHeader>
    <oddFooter>&amp;LAdatellenőrző kód: -794c3b-7d6620-53-6d0-5a1f-6e74b-2b-78-14-75421b&amp;C&amp;R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pane ySplit="3" topLeftCell="BM10" activePane="bottomLeft" state="frozen"/>
      <selection pane="topLeft" activeCell="A1" sqref="A1"/>
      <selection pane="bottomLeft" activeCell="E10" sqref="E10"/>
    </sheetView>
  </sheetViews>
  <sheetFormatPr defaultColWidth="9.00390625" defaultRowHeight="12.75"/>
  <cols>
    <col min="1" max="1" width="71.875" style="0" customWidth="1"/>
    <col min="2" max="7" width="10.75390625" style="0" customWidth="1"/>
    <col min="8" max="9" width="11.25390625" style="0" customWidth="1"/>
    <col min="10" max="10" width="11.75390625" style="0" customWidth="1"/>
  </cols>
  <sheetData>
    <row r="1" spans="1:10" ht="12.75">
      <c r="A1" s="256" t="s">
        <v>273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9.5" customHeight="1" thickBot="1">
      <c r="A2" s="272" t="s">
        <v>12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31.5">
      <c r="A3" s="77" t="s">
        <v>329</v>
      </c>
      <c r="B3" s="140">
        <v>841901</v>
      </c>
      <c r="C3" s="79">
        <v>862102</v>
      </c>
      <c r="D3" s="79">
        <v>862301</v>
      </c>
      <c r="E3" s="79">
        <v>890301</v>
      </c>
      <c r="F3" s="141"/>
      <c r="G3" s="141" t="s">
        <v>18</v>
      </c>
      <c r="H3" s="142" t="s">
        <v>295</v>
      </c>
      <c r="I3" s="69" t="s">
        <v>19</v>
      </c>
      <c r="J3" s="70" t="s">
        <v>295</v>
      </c>
    </row>
    <row r="4" spans="1:10" ht="12.75">
      <c r="A4" s="80" t="s">
        <v>13</v>
      </c>
      <c r="B4" s="6">
        <v>0</v>
      </c>
      <c r="C4" s="6"/>
      <c r="D4" s="6"/>
      <c r="E4" s="6"/>
      <c r="F4" s="6">
        <f>SUM(B4:E4)</f>
        <v>0</v>
      </c>
      <c r="G4" s="6"/>
      <c r="H4" s="7">
        <f>SUM(F4:G4)</f>
        <v>0</v>
      </c>
      <c r="I4" s="63"/>
      <c r="J4" s="143"/>
    </row>
    <row r="5" spans="1:10" ht="12.75">
      <c r="A5" s="80" t="s">
        <v>14</v>
      </c>
      <c r="B5" s="6">
        <v>0</v>
      </c>
      <c r="C5" s="6"/>
      <c r="D5" s="6"/>
      <c r="E5" s="6"/>
      <c r="F5" s="6">
        <f aca="true" t="shared" si="0" ref="F5:F68">SUM(B5:E5)</f>
        <v>0</v>
      </c>
      <c r="G5" s="6"/>
      <c r="H5" s="7">
        <f aca="true" t="shared" si="1" ref="H5:H68">SUM(F5:G5)</f>
        <v>0</v>
      </c>
      <c r="I5" s="63"/>
      <c r="J5" s="143"/>
    </row>
    <row r="6" spans="1:10" ht="12.75">
      <c r="A6" s="80" t="s">
        <v>15</v>
      </c>
      <c r="B6" s="6">
        <f>SUM(B4:B5)</f>
        <v>0</v>
      </c>
      <c r="C6" s="6">
        <f>SUM(C4:C5)</f>
        <v>0</v>
      </c>
      <c r="D6" s="6">
        <f>SUM(D4:D5)</f>
        <v>0</v>
      </c>
      <c r="E6" s="6">
        <f>SUM(E4:E5)</f>
        <v>0</v>
      </c>
      <c r="F6" s="6">
        <f t="shared" si="0"/>
        <v>0</v>
      </c>
      <c r="G6" s="6"/>
      <c r="H6" s="7">
        <f t="shared" si="1"/>
        <v>0</v>
      </c>
      <c r="I6" s="63"/>
      <c r="J6" s="143"/>
    </row>
    <row r="7" spans="1:10" ht="12.75">
      <c r="A7" s="80" t="s">
        <v>16</v>
      </c>
      <c r="B7" s="6">
        <v>545</v>
      </c>
      <c r="C7" s="6"/>
      <c r="D7" s="6"/>
      <c r="E7" s="6"/>
      <c r="F7" s="6">
        <f t="shared" si="0"/>
        <v>545</v>
      </c>
      <c r="G7" s="6"/>
      <c r="H7" s="7">
        <f t="shared" si="1"/>
        <v>545</v>
      </c>
      <c r="I7" s="63">
        <v>-545</v>
      </c>
      <c r="J7" s="24">
        <f>SUM(H7:I7)</f>
        <v>0</v>
      </c>
    </row>
    <row r="8" spans="1:10" ht="25.5">
      <c r="A8" s="80" t="s">
        <v>17</v>
      </c>
      <c r="B8" s="6">
        <v>0</v>
      </c>
      <c r="C8" s="6"/>
      <c r="D8" s="6"/>
      <c r="E8" s="6"/>
      <c r="F8" s="6">
        <f t="shared" si="0"/>
        <v>0</v>
      </c>
      <c r="G8" s="6"/>
      <c r="H8" s="7">
        <f t="shared" si="1"/>
        <v>0</v>
      </c>
      <c r="I8" s="63"/>
      <c r="J8" s="24">
        <f aca="true" t="shared" si="2" ref="J8:J71">SUM(H8:I8)</f>
        <v>0</v>
      </c>
    </row>
    <row r="9" spans="1:10" ht="25.5">
      <c r="A9" s="80" t="s">
        <v>196</v>
      </c>
      <c r="B9" s="6">
        <v>0</v>
      </c>
      <c r="C9" s="6"/>
      <c r="D9" s="6"/>
      <c r="E9" s="6"/>
      <c r="F9" s="6">
        <f t="shared" si="0"/>
        <v>0</v>
      </c>
      <c r="G9" s="6"/>
      <c r="H9" s="7">
        <f t="shared" si="1"/>
        <v>0</v>
      </c>
      <c r="I9" s="63"/>
      <c r="J9" s="24">
        <f t="shared" si="2"/>
        <v>0</v>
      </c>
    </row>
    <row r="10" spans="1:10" ht="25.5">
      <c r="A10" s="80" t="s">
        <v>197</v>
      </c>
      <c r="B10" s="6">
        <v>0</v>
      </c>
      <c r="C10" s="6"/>
      <c r="D10" s="6"/>
      <c r="E10" s="6"/>
      <c r="F10" s="6">
        <f t="shared" si="0"/>
        <v>0</v>
      </c>
      <c r="G10" s="6"/>
      <c r="H10" s="7">
        <f t="shared" si="1"/>
        <v>0</v>
      </c>
      <c r="I10" s="63"/>
      <c r="J10" s="24">
        <f t="shared" si="2"/>
        <v>0</v>
      </c>
    </row>
    <row r="11" spans="1:10" ht="12.75">
      <c r="A11" s="80" t="s">
        <v>247</v>
      </c>
      <c r="B11" s="6">
        <v>0</v>
      </c>
      <c r="C11" s="6"/>
      <c r="D11" s="6"/>
      <c r="E11" s="6"/>
      <c r="F11" s="6">
        <f t="shared" si="0"/>
        <v>0</v>
      </c>
      <c r="G11" s="6"/>
      <c r="H11" s="7">
        <f t="shared" si="1"/>
        <v>0</v>
      </c>
      <c r="I11" s="63"/>
      <c r="J11" s="24">
        <f t="shared" si="2"/>
        <v>0</v>
      </c>
    </row>
    <row r="12" spans="1:10" ht="12.75">
      <c r="A12" s="80" t="s">
        <v>248</v>
      </c>
      <c r="B12" s="6">
        <v>0</v>
      </c>
      <c r="C12" s="6"/>
      <c r="D12" s="6"/>
      <c r="E12" s="6"/>
      <c r="F12" s="6">
        <f t="shared" si="0"/>
        <v>0</v>
      </c>
      <c r="G12" s="6"/>
      <c r="H12" s="7">
        <f t="shared" si="1"/>
        <v>0</v>
      </c>
      <c r="I12" s="63"/>
      <c r="J12" s="24">
        <f t="shared" si="2"/>
        <v>0</v>
      </c>
    </row>
    <row r="13" spans="1:10" s="176" customFormat="1" ht="25.5">
      <c r="A13" s="192" t="s">
        <v>249</v>
      </c>
      <c r="B13" s="193">
        <v>6216</v>
      </c>
      <c r="C13" s="193"/>
      <c r="D13" s="193"/>
      <c r="E13" s="193"/>
      <c r="F13" s="6">
        <f t="shared" si="0"/>
        <v>6216</v>
      </c>
      <c r="G13" s="193">
        <v>10</v>
      </c>
      <c r="H13" s="7">
        <f t="shared" si="1"/>
        <v>6226</v>
      </c>
      <c r="I13" s="195"/>
      <c r="J13" s="194">
        <f t="shared" si="2"/>
        <v>6226</v>
      </c>
    </row>
    <row r="14" spans="1:10" ht="12.75">
      <c r="A14" s="80" t="s">
        <v>250</v>
      </c>
      <c r="B14" s="6"/>
      <c r="C14" s="6"/>
      <c r="D14" s="6"/>
      <c r="E14" s="6"/>
      <c r="F14" s="6">
        <f t="shared" si="0"/>
        <v>0</v>
      </c>
      <c r="G14" s="6"/>
      <c r="H14" s="7">
        <f t="shared" si="1"/>
        <v>0</v>
      </c>
      <c r="I14" s="63"/>
      <c r="J14" s="24">
        <f t="shared" si="2"/>
        <v>0</v>
      </c>
    </row>
    <row r="15" spans="1:10" ht="12.75">
      <c r="A15" s="80" t="s">
        <v>251</v>
      </c>
      <c r="B15" s="6">
        <v>0</v>
      </c>
      <c r="C15" s="6"/>
      <c r="D15" s="6"/>
      <c r="E15" s="6"/>
      <c r="F15" s="6">
        <f t="shared" si="0"/>
        <v>0</v>
      </c>
      <c r="G15" s="6"/>
      <c r="H15" s="7">
        <f t="shared" si="1"/>
        <v>0</v>
      </c>
      <c r="I15" s="63"/>
      <c r="J15" s="24">
        <f t="shared" si="2"/>
        <v>0</v>
      </c>
    </row>
    <row r="16" spans="1:10" ht="12.75">
      <c r="A16" s="80" t="s">
        <v>252</v>
      </c>
      <c r="B16" s="6">
        <f>SUM(B7:B15)</f>
        <v>6761</v>
      </c>
      <c r="C16" s="6">
        <f>SUM(C7:C15)</f>
        <v>0</v>
      </c>
      <c r="D16" s="6">
        <f>SUM(D7:D15)</f>
        <v>0</v>
      </c>
      <c r="E16" s="6">
        <f>SUM(E7:E15)</f>
        <v>0</v>
      </c>
      <c r="F16" s="6">
        <f t="shared" si="0"/>
        <v>6761</v>
      </c>
      <c r="G16" s="6">
        <f>SUM(G7:G15)</f>
        <v>10</v>
      </c>
      <c r="H16" s="7">
        <f t="shared" si="1"/>
        <v>6771</v>
      </c>
      <c r="I16" s="6">
        <f>SUM(I7:I15)</f>
        <v>-545</v>
      </c>
      <c r="J16" s="24">
        <f t="shared" si="2"/>
        <v>6226</v>
      </c>
    </row>
    <row r="17" spans="1:10" ht="25.5">
      <c r="A17" s="80" t="s">
        <v>253</v>
      </c>
      <c r="B17" s="6">
        <v>0</v>
      </c>
      <c r="C17" s="6"/>
      <c r="D17" s="6"/>
      <c r="E17" s="6"/>
      <c r="F17" s="6">
        <f t="shared" si="0"/>
        <v>0</v>
      </c>
      <c r="G17" s="6"/>
      <c r="H17" s="7">
        <f t="shared" si="1"/>
        <v>0</v>
      </c>
      <c r="I17" s="63"/>
      <c r="J17" s="24">
        <f t="shared" si="2"/>
        <v>0</v>
      </c>
    </row>
    <row r="18" spans="1:10" ht="12.75">
      <c r="A18" s="80" t="s">
        <v>254</v>
      </c>
      <c r="B18" s="6">
        <f>SUM(B16:B17)</f>
        <v>6761</v>
      </c>
      <c r="C18" s="6">
        <f>SUM(C16:C17)</f>
        <v>0</v>
      </c>
      <c r="D18" s="6">
        <f>SUM(D16:D17)</f>
        <v>0</v>
      </c>
      <c r="E18" s="6">
        <f>SUM(E16:E17)</f>
        <v>0</v>
      </c>
      <c r="F18" s="6">
        <f t="shared" si="0"/>
        <v>6761</v>
      </c>
      <c r="G18" s="6">
        <f>SUM(G16:G17)</f>
        <v>10</v>
      </c>
      <c r="H18" s="7">
        <f t="shared" si="1"/>
        <v>6771</v>
      </c>
      <c r="I18" s="6">
        <f>SUM(I16:I17)</f>
        <v>-545</v>
      </c>
      <c r="J18" s="24">
        <f t="shared" si="2"/>
        <v>6226</v>
      </c>
    </row>
    <row r="19" spans="1:10" ht="12.75">
      <c r="A19" s="80" t="s">
        <v>255</v>
      </c>
      <c r="B19" s="6">
        <v>0</v>
      </c>
      <c r="C19" s="6"/>
      <c r="D19" s="6"/>
      <c r="E19" s="6"/>
      <c r="F19" s="6">
        <f t="shared" si="0"/>
        <v>0</v>
      </c>
      <c r="G19" s="6"/>
      <c r="H19" s="7">
        <f t="shared" si="1"/>
        <v>0</v>
      </c>
      <c r="I19" s="63"/>
      <c r="J19" s="24">
        <f t="shared" si="2"/>
        <v>0</v>
      </c>
    </row>
    <row r="20" spans="1:10" ht="25.5">
      <c r="A20" s="80" t="s">
        <v>256</v>
      </c>
      <c r="B20" s="6">
        <v>0</v>
      </c>
      <c r="C20" s="6"/>
      <c r="D20" s="6"/>
      <c r="E20" s="6"/>
      <c r="F20" s="6">
        <f t="shared" si="0"/>
        <v>0</v>
      </c>
      <c r="G20" s="6"/>
      <c r="H20" s="7">
        <f t="shared" si="1"/>
        <v>0</v>
      </c>
      <c r="I20" s="63"/>
      <c r="J20" s="24">
        <f t="shared" si="2"/>
        <v>0</v>
      </c>
    </row>
    <row r="21" spans="1:10" ht="25.5">
      <c r="A21" s="80" t="s">
        <v>257</v>
      </c>
      <c r="B21" s="6">
        <v>0</v>
      </c>
      <c r="C21" s="6"/>
      <c r="D21" s="6"/>
      <c r="E21" s="6"/>
      <c r="F21" s="6">
        <f t="shared" si="0"/>
        <v>0</v>
      </c>
      <c r="G21" s="6"/>
      <c r="H21" s="7">
        <f t="shared" si="1"/>
        <v>0</v>
      </c>
      <c r="I21" s="63"/>
      <c r="J21" s="24">
        <f t="shared" si="2"/>
        <v>0</v>
      </c>
    </row>
    <row r="22" spans="1:10" ht="25.5">
      <c r="A22" s="80" t="s">
        <v>258</v>
      </c>
      <c r="B22" s="6">
        <v>0</v>
      </c>
      <c r="C22" s="6"/>
      <c r="D22" s="6"/>
      <c r="E22" s="6"/>
      <c r="F22" s="6">
        <f t="shared" si="0"/>
        <v>0</v>
      </c>
      <c r="G22" s="6"/>
      <c r="H22" s="7">
        <f t="shared" si="1"/>
        <v>0</v>
      </c>
      <c r="I22" s="63"/>
      <c r="J22" s="24">
        <f t="shared" si="2"/>
        <v>0</v>
      </c>
    </row>
    <row r="23" spans="1:10" ht="12.75">
      <c r="A23" s="80" t="s">
        <v>259</v>
      </c>
      <c r="B23" s="6">
        <v>0</v>
      </c>
      <c r="C23" s="6"/>
      <c r="D23" s="6"/>
      <c r="E23" s="6"/>
      <c r="F23" s="6">
        <f t="shared" si="0"/>
        <v>0</v>
      </c>
      <c r="G23" s="6"/>
      <c r="H23" s="7">
        <f t="shared" si="1"/>
        <v>0</v>
      </c>
      <c r="I23" s="63"/>
      <c r="J23" s="24">
        <f t="shared" si="2"/>
        <v>0</v>
      </c>
    </row>
    <row r="24" spans="1:10" ht="12.75">
      <c r="A24" s="80" t="s">
        <v>260</v>
      </c>
      <c r="B24" s="6">
        <v>0</v>
      </c>
      <c r="C24" s="6"/>
      <c r="D24" s="6"/>
      <c r="E24" s="6"/>
      <c r="F24" s="6">
        <f t="shared" si="0"/>
        <v>0</v>
      </c>
      <c r="G24" s="6"/>
      <c r="H24" s="7">
        <f t="shared" si="1"/>
        <v>0</v>
      </c>
      <c r="I24" s="63"/>
      <c r="J24" s="24">
        <f t="shared" si="2"/>
        <v>0</v>
      </c>
    </row>
    <row r="25" spans="1:10" ht="25.5">
      <c r="A25" s="80" t="s">
        <v>261</v>
      </c>
      <c r="B25" s="6">
        <v>0</v>
      </c>
      <c r="C25" s="6"/>
      <c r="D25" s="6"/>
      <c r="E25" s="6"/>
      <c r="F25" s="6">
        <f t="shared" si="0"/>
        <v>0</v>
      </c>
      <c r="G25" s="6"/>
      <c r="H25" s="7">
        <f t="shared" si="1"/>
        <v>0</v>
      </c>
      <c r="I25" s="63"/>
      <c r="J25" s="24">
        <f t="shared" si="2"/>
        <v>0</v>
      </c>
    </row>
    <row r="26" spans="1:10" ht="12.75">
      <c r="A26" s="80" t="s">
        <v>262</v>
      </c>
      <c r="B26" s="6">
        <v>0</v>
      </c>
      <c r="C26" s="6"/>
      <c r="D26" s="6"/>
      <c r="E26" s="6"/>
      <c r="F26" s="6">
        <f t="shared" si="0"/>
        <v>0</v>
      </c>
      <c r="G26" s="6"/>
      <c r="H26" s="7">
        <f t="shared" si="1"/>
        <v>0</v>
      </c>
      <c r="I26" s="63"/>
      <c r="J26" s="24">
        <f t="shared" si="2"/>
        <v>0</v>
      </c>
    </row>
    <row r="27" spans="1:10" ht="12.75">
      <c r="A27" s="80" t="s">
        <v>263</v>
      </c>
      <c r="B27" s="6">
        <v>0</v>
      </c>
      <c r="C27" s="6"/>
      <c r="D27" s="6"/>
      <c r="E27" s="6"/>
      <c r="F27" s="6">
        <f t="shared" si="0"/>
        <v>0</v>
      </c>
      <c r="G27" s="6"/>
      <c r="H27" s="7">
        <f t="shared" si="1"/>
        <v>0</v>
      </c>
      <c r="I27" s="63"/>
      <c r="J27" s="24">
        <f t="shared" si="2"/>
        <v>0</v>
      </c>
    </row>
    <row r="28" spans="1:10" ht="12.75">
      <c r="A28" s="80" t="s">
        <v>264</v>
      </c>
      <c r="B28" s="6">
        <f>SUM(B19:B27)</f>
        <v>0</v>
      </c>
      <c r="C28" s="6">
        <f>SUM(C19:C27)</f>
        <v>0</v>
      </c>
      <c r="D28" s="6">
        <f>SUM(D19:D27)</f>
        <v>0</v>
      </c>
      <c r="E28" s="6">
        <f>SUM(E19:E27)</f>
        <v>0</v>
      </c>
      <c r="F28" s="6">
        <f t="shared" si="0"/>
        <v>0</v>
      </c>
      <c r="G28" s="6"/>
      <c r="H28" s="7">
        <f t="shared" si="1"/>
        <v>0</v>
      </c>
      <c r="I28" s="63"/>
      <c r="J28" s="24">
        <f t="shared" si="2"/>
        <v>0</v>
      </c>
    </row>
    <row r="29" spans="1:10" ht="12.75">
      <c r="A29" s="80" t="s">
        <v>265</v>
      </c>
      <c r="B29" s="6">
        <v>0</v>
      </c>
      <c r="C29" s="6"/>
      <c r="D29" s="6"/>
      <c r="E29" s="6"/>
      <c r="F29" s="6">
        <f t="shared" si="0"/>
        <v>0</v>
      </c>
      <c r="G29" s="6"/>
      <c r="H29" s="7">
        <f t="shared" si="1"/>
        <v>0</v>
      </c>
      <c r="I29" s="63"/>
      <c r="J29" s="24">
        <f t="shared" si="2"/>
        <v>0</v>
      </c>
    </row>
    <row r="30" spans="1:10" ht="25.5">
      <c r="A30" s="80" t="s">
        <v>266</v>
      </c>
      <c r="B30" s="6">
        <v>0</v>
      </c>
      <c r="C30" s="6"/>
      <c r="D30" s="6"/>
      <c r="E30" s="6"/>
      <c r="F30" s="6">
        <f t="shared" si="0"/>
        <v>0</v>
      </c>
      <c r="G30" s="6"/>
      <c r="H30" s="7">
        <f t="shared" si="1"/>
        <v>0</v>
      </c>
      <c r="I30" s="63"/>
      <c r="J30" s="24">
        <f t="shared" si="2"/>
        <v>0</v>
      </c>
    </row>
    <row r="31" spans="1:10" ht="25.5">
      <c r="A31" s="80" t="s">
        <v>275</v>
      </c>
      <c r="B31" s="6">
        <v>0</v>
      </c>
      <c r="C31" s="6"/>
      <c r="D31" s="6"/>
      <c r="E31" s="6"/>
      <c r="F31" s="6">
        <f t="shared" si="0"/>
        <v>0</v>
      </c>
      <c r="G31" s="6"/>
      <c r="H31" s="7">
        <f t="shared" si="1"/>
        <v>0</v>
      </c>
      <c r="I31" s="63"/>
      <c r="J31" s="24">
        <f t="shared" si="2"/>
        <v>0</v>
      </c>
    </row>
    <row r="32" spans="1:10" ht="25.5">
      <c r="A32" s="80" t="s">
        <v>276</v>
      </c>
      <c r="B32" s="6">
        <v>0</v>
      </c>
      <c r="C32" s="6"/>
      <c r="D32" s="6"/>
      <c r="E32" s="6"/>
      <c r="F32" s="6">
        <f t="shared" si="0"/>
        <v>0</v>
      </c>
      <c r="G32" s="6"/>
      <c r="H32" s="7">
        <f t="shared" si="1"/>
        <v>0</v>
      </c>
      <c r="I32" s="63"/>
      <c r="J32" s="24">
        <f t="shared" si="2"/>
        <v>0</v>
      </c>
    </row>
    <row r="33" spans="1:10" ht="12.75">
      <c r="A33" s="80" t="s">
        <v>277</v>
      </c>
      <c r="B33" s="6">
        <v>0</v>
      </c>
      <c r="C33" s="6"/>
      <c r="D33" s="6"/>
      <c r="E33" s="6"/>
      <c r="F33" s="6">
        <f t="shared" si="0"/>
        <v>0</v>
      </c>
      <c r="G33" s="6"/>
      <c r="H33" s="7">
        <f t="shared" si="1"/>
        <v>0</v>
      </c>
      <c r="I33" s="63"/>
      <c r="J33" s="24">
        <f t="shared" si="2"/>
        <v>0</v>
      </c>
    </row>
    <row r="34" spans="1:10" ht="12.75">
      <c r="A34" s="80" t="s">
        <v>278</v>
      </c>
      <c r="B34" s="6">
        <v>0</v>
      </c>
      <c r="C34" s="6"/>
      <c r="D34" s="6"/>
      <c r="E34" s="6"/>
      <c r="F34" s="6">
        <f t="shared" si="0"/>
        <v>0</v>
      </c>
      <c r="G34" s="6"/>
      <c r="H34" s="7">
        <f t="shared" si="1"/>
        <v>0</v>
      </c>
      <c r="I34" s="63"/>
      <c r="J34" s="24">
        <f t="shared" si="2"/>
        <v>0</v>
      </c>
    </row>
    <row r="35" spans="1:10" ht="25.5">
      <c r="A35" s="80" t="s">
        <v>279</v>
      </c>
      <c r="B35" s="6">
        <v>0</v>
      </c>
      <c r="C35" s="6"/>
      <c r="D35" s="6"/>
      <c r="E35" s="6"/>
      <c r="F35" s="6">
        <f t="shared" si="0"/>
        <v>0</v>
      </c>
      <c r="G35" s="6"/>
      <c r="H35" s="7">
        <f t="shared" si="1"/>
        <v>0</v>
      </c>
      <c r="I35" s="63"/>
      <c r="J35" s="24">
        <f t="shared" si="2"/>
        <v>0</v>
      </c>
    </row>
    <row r="36" spans="1:10" ht="12.75">
      <c r="A36" s="80" t="s">
        <v>280</v>
      </c>
      <c r="B36" s="6">
        <v>0</v>
      </c>
      <c r="C36" s="6"/>
      <c r="D36" s="6"/>
      <c r="E36" s="6"/>
      <c r="F36" s="6">
        <f t="shared" si="0"/>
        <v>0</v>
      </c>
      <c r="G36" s="6"/>
      <c r="H36" s="7">
        <f t="shared" si="1"/>
        <v>0</v>
      </c>
      <c r="I36" s="63"/>
      <c r="J36" s="24">
        <f t="shared" si="2"/>
        <v>0</v>
      </c>
    </row>
    <row r="37" spans="1:10" ht="12.75">
      <c r="A37" s="80" t="s">
        <v>281</v>
      </c>
      <c r="B37" s="6">
        <v>0</v>
      </c>
      <c r="C37" s="6"/>
      <c r="D37" s="6"/>
      <c r="E37" s="6"/>
      <c r="F37" s="6">
        <f t="shared" si="0"/>
        <v>0</v>
      </c>
      <c r="G37" s="6"/>
      <c r="H37" s="7">
        <f t="shared" si="1"/>
        <v>0</v>
      </c>
      <c r="I37" s="63"/>
      <c r="J37" s="24">
        <f t="shared" si="2"/>
        <v>0</v>
      </c>
    </row>
    <row r="38" spans="1:10" ht="12.75">
      <c r="A38" s="80" t="s">
        <v>282</v>
      </c>
      <c r="B38" s="6">
        <f>SUM(B29:B37)</f>
        <v>0</v>
      </c>
      <c r="C38" s="6">
        <f>SUM(C29:C37)</f>
        <v>0</v>
      </c>
      <c r="D38" s="6">
        <f>SUM(D29:D37)</f>
        <v>0</v>
      </c>
      <c r="E38" s="6">
        <f>SUM(E29:E37)</f>
        <v>0</v>
      </c>
      <c r="F38" s="6">
        <f t="shared" si="0"/>
        <v>0</v>
      </c>
      <c r="G38" s="6"/>
      <c r="H38" s="7">
        <f t="shared" si="1"/>
        <v>0</v>
      </c>
      <c r="I38" s="63"/>
      <c r="J38" s="24">
        <f t="shared" si="2"/>
        <v>0</v>
      </c>
    </row>
    <row r="39" spans="1:10" ht="12.75">
      <c r="A39" s="80" t="s">
        <v>283</v>
      </c>
      <c r="B39" s="6">
        <f>SUM(B28,B38)</f>
        <v>0</v>
      </c>
      <c r="C39" s="6">
        <f>SUM(C28,C38)</f>
        <v>0</v>
      </c>
      <c r="D39" s="6">
        <f>SUM(D28,D38)</f>
        <v>0</v>
      </c>
      <c r="E39" s="6">
        <f>SUM(E28,E38)</f>
        <v>0</v>
      </c>
      <c r="F39" s="6">
        <f t="shared" si="0"/>
        <v>0</v>
      </c>
      <c r="G39" s="6"/>
      <c r="H39" s="7">
        <f t="shared" si="1"/>
        <v>0</v>
      </c>
      <c r="I39" s="63"/>
      <c r="J39" s="24">
        <f t="shared" si="2"/>
        <v>0</v>
      </c>
    </row>
    <row r="40" spans="1:10" ht="25.5">
      <c r="A40" s="80" t="s">
        <v>284</v>
      </c>
      <c r="B40" s="6">
        <v>0</v>
      </c>
      <c r="C40" s="6"/>
      <c r="D40" s="6"/>
      <c r="E40" s="6"/>
      <c r="F40" s="6">
        <f t="shared" si="0"/>
        <v>0</v>
      </c>
      <c r="G40" s="6"/>
      <c r="H40" s="7">
        <f t="shared" si="1"/>
        <v>0</v>
      </c>
      <c r="I40" s="63"/>
      <c r="J40" s="24">
        <f t="shared" si="2"/>
        <v>0</v>
      </c>
    </row>
    <row r="41" spans="1:10" ht="12.75">
      <c r="A41" s="80" t="s">
        <v>285</v>
      </c>
      <c r="B41" s="6">
        <f>SUM(B39:B40)</f>
        <v>0</v>
      </c>
      <c r="C41" s="6">
        <f>SUM(C39:C40)</f>
        <v>0</v>
      </c>
      <c r="D41" s="6">
        <f>SUM(D39:D40)</f>
        <v>0</v>
      </c>
      <c r="E41" s="6">
        <f>SUM(E39:E40)</f>
        <v>0</v>
      </c>
      <c r="F41" s="6">
        <f t="shared" si="0"/>
        <v>0</v>
      </c>
      <c r="G41" s="6"/>
      <c r="H41" s="7">
        <f t="shared" si="1"/>
        <v>0</v>
      </c>
      <c r="I41" s="63"/>
      <c r="J41" s="24">
        <f t="shared" si="2"/>
        <v>0</v>
      </c>
    </row>
    <row r="42" spans="1:10" ht="12.75">
      <c r="A42" s="80" t="s">
        <v>286</v>
      </c>
      <c r="B42" s="6">
        <f>SUM(B41,B18)</f>
        <v>6761</v>
      </c>
      <c r="C42" s="6">
        <f>SUM(C41,C18)</f>
        <v>0</v>
      </c>
      <c r="D42" s="6">
        <f>SUM(D41,D18)</f>
        <v>0</v>
      </c>
      <c r="E42" s="6">
        <f>SUM(E41,E18)</f>
        <v>0</v>
      </c>
      <c r="F42" s="6">
        <f t="shared" si="0"/>
        <v>6761</v>
      </c>
      <c r="G42" s="6">
        <f>SUM(G41,G18)</f>
        <v>10</v>
      </c>
      <c r="H42" s="7">
        <f t="shared" si="1"/>
        <v>6771</v>
      </c>
      <c r="I42" s="6">
        <f>SUM(I41,I18)</f>
        <v>-545</v>
      </c>
      <c r="J42" s="24">
        <f t="shared" si="2"/>
        <v>6226</v>
      </c>
    </row>
    <row r="43" spans="1:10" ht="25.5">
      <c r="A43" s="80" t="s">
        <v>287</v>
      </c>
      <c r="B43" s="6">
        <v>0</v>
      </c>
      <c r="C43" s="6"/>
      <c r="D43" s="6"/>
      <c r="E43" s="6"/>
      <c r="F43" s="6">
        <f t="shared" si="0"/>
        <v>0</v>
      </c>
      <c r="G43" s="6">
        <v>73</v>
      </c>
      <c r="H43" s="7">
        <f t="shared" si="1"/>
        <v>73</v>
      </c>
      <c r="I43" s="63"/>
      <c r="J43" s="24">
        <f t="shared" si="2"/>
        <v>73</v>
      </c>
    </row>
    <row r="44" spans="1:10" ht="25.5">
      <c r="A44" s="80" t="s">
        <v>288</v>
      </c>
      <c r="B44" s="6">
        <v>0</v>
      </c>
      <c r="C44" s="6"/>
      <c r="D44" s="6"/>
      <c r="E44" s="6"/>
      <c r="F44" s="6">
        <f t="shared" si="0"/>
        <v>0</v>
      </c>
      <c r="G44" s="6"/>
      <c r="H44" s="7">
        <f t="shared" si="1"/>
        <v>0</v>
      </c>
      <c r="I44" s="63"/>
      <c r="J44" s="24">
        <f t="shared" si="2"/>
        <v>0</v>
      </c>
    </row>
    <row r="45" spans="1:10" ht="25.5">
      <c r="A45" s="80" t="s">
        <v>289</v>
      </c>
      <c r="B45" s="6">
        <v>0</v>
      </c>
      <c r="C45" s="6"/>
      <c r="D45" s="6"/>
      <c r="E45" s="6"/>
      <c r="F45" s="6">
        <f t="shared" si="0"/>
        <v>0</v>
      </c>
      <c r="G45" s="6"/>
      <c r="H45" s="7">
        <f t="shared" si="1"/>
        <v>0</v>
      </c>
      <c r="I45" s="63"/>
      <c r="J45" s="24">
        <f t="shared" si="2"/>
        <v>0</v>
      </c>
    </row>
    <row r="46" spans="1:10" ht="25.5">
      <c r="A46" s="80" t="s">
        <v>290</v>
      </c>
      <c r="B46" s="6">
        <v>0</v>
      </c>
      <c r="C46" s="6"/>
      <c r="D46" s="6"/>
      <c r="E46" s="6"/>
      <c r="F46" s="6">
        <f t="shared" si="0"/>
        <v>0</v>
      </c>
      <c r="G46" s="6"/>
      <c r="H46" s="7">
        <f t="shared" si="1"/>
        <v>0</v>
      </c>
      <c r="I46" s="63"/>
      <c r="J46" s="24">
        <f t="shared" si="2"/>
        <v>0</v>
      </c>
    </row>
    <row r="47" spans="1:10" ht="25.5">
      <c r="A47" s="80" t="s">
        <v>291</v>
      </c>
      <c r="B47" s="6">
        <v>0</v>
      </c>
      <c r="C47" s="6"/>
      <c r="D47" s="6"/>
      <c r="E47" s="6"/>
      <c r="F47" s="6">
        <f t="shared" si="0"/>
        <v>0</v>
      </c>
      <c r="G47" s="6"/>
      <c r="H47" s="7">
        <f t="shared" si="1"/>
        <v>0</v>
      </c>
      <c r="I47" s="63"/>
      <c r="J47" s="24">
        <f t="shared" si="2"/>
        <v>0</v>
      </c>
    </row>
    <row r="48" spans="1:10" ht="12.75">
      <c r="A48" s="80" t="s">
        <v>292</v>
      </c>
      <c r="B48" s="6">
        <v>0</v>
      </c>
      <c r="C48" s="6"/>
      <c r="D48" s="6"/>
      <c r="E48" s="6"/>
      <c r="F48" s="6">
        <f t="shared" si="0"/>
        <v>0</v>
      </c>
      <c r="G48" s="6"/>
      <c r="H48" s="7">
        <f t="shared" si="1"/>
        <v>0</v>
      </c>
      <c r="I48" s="63"/>
      <c r="J48" s="24">
        <f t="shared" si="2"/>
        <v>0</v>
      </c>
    </row>
    <row r="49" spans="1:10" ht="25.5">
      <c r="A49" s="80" t="s">
        <v>293</v>
      </c>
      <c r="B49" s="6">
        <v>0</v>
      </c>
      <c r="C49" s="6"/>
      <c r="D49" s="6"/>
      <c r="E49" s="6"/>
      <c r="F49" s="6">
        <f t="shared" si="0"/>
        <v>0</v>
      </c>
      <c r="G49" s="6"/>
      <c r="H49" s="7">
        <f t="shared" si="1"/>
        <v>0</v>
      </c>
      <c r="I49" s="63"/>
      <c r="J49" s="24">
        <f t="shared" si="2"/>
        <v>0</v>
      </c>
    </row>
    <row r="50" spans="1:10" ht="25.5">
      <c r="A50" s="80" t="s">
        <v>296</v>
      </c>
      <c r="B50" s="6">
        <f>SUM(B43:B49)</f>
        <v>0</v>
      </c>
      <c r="C50" s="6">
        <f>SUM(C43:C49)</f>
        <v>0</v>
      </c>
      <c r="D50" s="6">
        <f>SUM(D43:D49)</f>
        <v>0</v>
      </c>
      <c r="E50" s="6">
        <f>SUM(E43:E49)</f>
        <v>0</v>
      </c>
      <c r="F50" s="6">
        <f t="shared" si="0"/>
        <v>0</v>
      </c>
      <c r="G50" s="6">
        <v>0</v>
      </c>
      <c r="H50" s="7">
        <f t="shared" si="1"/>
        <v>0</v>
      </c>
      <c r="I50" s="63"/>
      <c r="J50" s="24">
        <f t="shared" si="2"/>
        <v>0</v>
      </c>
    </row>
    <row r="51" spans="1:10" ht="25.5">
      <c r="A51" s="80" t="s">
        <v>297</v>
      </c>
      <c r="B51" s="6">
        <v>0</v>
      </c>
      <c r="C51" s="6"/>
      <c r="D51" s="6"/>
      <c r="E51" s="6"/>
      <c r="F51" s="6">
        <f t="shared" si="0"/>
        <v>0</v>
      </c>
      <c r="G51" s="6">
        <v>0</v>
      </c>
      <c r="H51" s="7">
        <f t="shared" si="1"/>
        <v>0</v>
      </c>
      <c r="I51" s="63"/>
      <c r="J51" s="24">
        <f t="shared" si="2"/>
        <v>0</v>
      </c>
    </row>
    <row r="52" spans="1:10" ht="25.5">
      <c r="A52" s="80" t="s">
        <v>298</v>
      </c>
      <c r="B52" s="6">
        <v>0</v>
      </c>
      <c r="C52" s="6"/>
      <c r="D52" s="6"/>
      <c r="E52" s="6"/>
      <c r="F52" s="6">
        <f t="shared" si="0"/>
        <v>0</v>
      </c>
      <c r="G52" s="6"/>
      <c r="H52" s="7">
        <f t="shared" si="1"/>
        <v>0</v>
      </c>
      <c r="I52" s="63"/>
      <c r="J52" s="24">
        <f t="shared" si="2"/>
        <v>0</v>
      </c>
    </row>
    <row r="53" spans="1:10" ht="25.5">
      <c r="A53" s="80" t="s">
        <v>299</v>
      </c>
      <c r="B53" s="6">
        <v>0</v>
      </c>
      <c r="C53" s="6"/>
      <c r="D53" s="6"/>
      <c r="E53" s="6"/>
      <c r="F53" s="6">
        <f t="shared" si="0"/>
        <v>0</v>
      </c>
      <c r="G53" s="6"/>
      <c r="H53" s="7">
        <f t="shared" si="1"/>
        <v>0</v>
      </c>
      <c r="I53" s="63"/>
      <c r="J53" s="24">
        <f t="shared" si="2"/>
        <v>0</v>
      </c>
    </row>
    <row r="54" spans="1:10" ht="25.5">
      <c r="A54" s="80" t="s">
        <v>300</v>
      </c>
      <c r="B54" s="6">
        <v>0</v>
      </c>
      <c r="C54" s="6"/>
      <c r="D54" s="6"/>
      <c r="E54" s="6"/>
      <c r="F54" s="6">
        <f t="shared" si="0"/>
        <v>0</v>
      </c>
      <c r="G54" s="6"/>
      <c r="H54" s="7">
        <f t="shared" si="1"/>
        <v>0</v>
      </c>
      <c r="I54" s="63"/>
      <c r="J54" s="24">
        <f t="shared" si="2"/>
        <v>0</v>
      </c>
    </row>
    <row r="55" spans="1:10" ht="25.5">
      <c r="A55" s="80" t="s">
        <v>301</v>
      </c>
      <c r="B55" s="6">
        <v>0</v>
      </c>
      <c r="C55" s="6"/>
      <c r="D55" s="6"/>
      <c r="E55" s="6"/>
      <c r="F55" s="6">
        <f t="shared" si="0"/>
        <v>0</v>
      </c>
      <c r="G55" s="6"/>
      <c r="H55" s="7">
        <f t="shared" si="1"/>
        <v>0</v>
      </c>
      <c r="I55" s="63"/>
      <c r="J55" s="24">
        <f t="shared" si="2"/>
        <v>0</v>
      </c>
    </row>
    <row r="56" spans="1:10" ht="25.5">
      <c r="A56" s="80" t="s">
        <v>302</v>
      </c>
      <c r="B56" s="6">
        <v>0</v>
      </c>
      <c r="C56" s="6"/>
      <c r="D56" s="6"/>
      <c r="E56" s="6"/>
      <c r="F56" s="6">
        <f t="shared" si="0"/>
        <v>0</v>
      </c>
      <c r="G56" s="6"/>
      <c r="H56" s="7">
        <f t="shared" si="1"/>
        <v>0</v>
      </c>
      <c r="I56" s="63"/>
      <c r="J56" s="24">
        <f t="shared" si="2"/>
        <v>0</v>
      </c>
    </row>
    <row r="57" spans="1:10" ht="25.5">
      <c r="A57" s="80" t="s">
        <v>811</v>
      </c>
      <c r="B57" s="6">
        <v>0</v>
      </c>
      <c r="C57" s="6"/>
      <c r="D57" s="6"/>
      <c r="E57" s="6"/>
      <c r="F57" s="6">
        <f t="shared" si="0"/>
        <v>0</v>
      </c>
      <c r="G57" s="6"/>
      <c r="H57" s="7">
        <f t="shared" si="1"/>
        <v>0</v>
      </c>
      <c r="I57" s="63"/>
      <c r="J57" s="24">
        <f t="shared" si="2"/>
        <v>0</v>
      </c>
    </row>
    <row r="58" spans="1:10" ht="25.5">
      <c r="A58" s="80" t="s">
        <v>812</v>
      </c>
      <c r="B58" s="6">
        <f>SUM(B51:B57)</f>
        <v>0</v>
      </c>
      <c r="C58" s="6">
        <f>SUM(C51:C57)</f>
        <v>0</v>
      </c>
      <c r="D58" s="6">
        <f>SUM(D51:D57)</f>
        <v>0</v>
      </c>
      <c r="E58" s="6">
        <f>SUM(E51:E57)</f>
        <v>0</v>
      </c>
      <c r="F58" s="6">
        <f t="shared" si="0"/>
        <v>0</v>
      </c>
      <c r="G58" s="6">
        <f>SUM(G51:G57)</f>
        <v>0</v>
      </c>
      <c r="H58" s="7">
        <f t="shared" si="1"/>
        <v>0</v>
      </c>
      <c r="I58" s="63"/>
      <c r="J58" s="24">
        <f t="shared" si="2"/>
        <v>0</v>
      </c>
    </row>
    <row r="59" spans="1:10" ht="12.75">
      <c r="A59" s="80" t="s">
        <v>813</v>
      </c>
      <c r="B59" s="6">
        <f>SUM(B50,B58)</f>
        <v>0</v>
      </c>
      <c r="C59" s="6">
        <f>SUM(C50,C58)</f>
        <v>0</v>
      </c>
      <c r="D59" s="6">
        <f>SUM(D50,D58)</f>
        <v>0</v>
      </c>
      <c r="E59" s="6">
        <f>SUM(E50,E58)</f>
        <v>0</v>
      </c>
      <c r="F59" s="6">
        <f t="shared" si="0"/>
        <v>0</v>
      </c>
      <c r="G59" s="6">
        <f>SUM(G50,G58)</f>
        <v>0</v>
      </c>
      <c r="H59" s="7">
        <f t="shared" si="1"/>
        <v>0</v>
      </c>
      <c r="I59" s="63"/>
      <c r="J59" s="24">
        <f t="shared" si="2"/>
        <v>0</v>
      </c>
    </row>
    <row r="60" spans="1:10" s="176" customFormat="1" ht="25.5">
      <c r="A60" s="192" t="s">
        <v>814</v>
      </c>
      <c r="B60" s="193">
        <f>SUM(B6,B42,B59)</f>
        <v>6761</v>
      </c>
      <c r="C60" s="193">
        <f>SUM(C6,C42,C59)</f>
        <v>0</v>
      </c>
      <c r="D60" s="193">
        <f>SUM(D6,D42,D59)</f>
        <v>0</v>
      </c>
      <c r="E60" s="193">
        <f>SUM(E6,E42,E59)</f>
        <v>0</v>
      </c>
      <c r="F60" s="6">
        <f t="shared" si="0"/>
        <v>6761</v>
      </c>
      <c r="G60" s="193">
        <f>SUM(G6,G42,G59)</f>
        <v>10</v>
      </c>
      <c r="H60" s="7">
        <f t="shared" si="1"/>
        <v>6771</v>
      </c>
      <c r="I60" s="193">
        <f>SUM(I6,I42,I59)</f>
        <v>-545</v>
      </c>
      <c r="J60" s="194">
        <f t="shared" si="2"/>
        <v>6226</v>
      </c>
    </row>
    <row r="61" spans="1:10" ht="12.75">
      <c r="A61" s="80" t="s">
        <v>815</v>
      </c>
      <c r="B61" s="6"/>
      <c r="C61" s="14"/>
      <c r="D61" s="14"/>
      <c r="E61" s="14">
        <v>35</v>
      </c>
      <c r="F61" s="6">
        <f t="shared" si="0"/>
        <v>35</v>
      </c>
      <c r="G61" s="6"/>
      <c r="H61" s="7">
        <f t="shared" si="1"/>
        <v>35</v>
      </c>
      <c r="I61" s="63"/>
      <c r="J61" s="24">
        <f t="shared" si="2"/>
        <v>35</v>
      </c>
    </row>
    <row r="62" spans="1:10" ht="12.75">
      <c r="A62" s="80" t="s">
        <v>816</v>
      </c>
      <c r="B62" s="6"/>
      <c r="C62" s="14"/>
      <c r="D62" s="14"/>
      <c r="E62" s="14"/>
      <c r="F62" s="6">
        <f t="shared" si="0"/>
        <v>0</v>
      </c>
      <c r="G62" s="6"/>
      <c r="H62" s="7">
        <f t="shared" si="1"/>
        <v>0</v>
      </c>
      <c r="I62" s="63"/>
      <c r="J62" s="24">
        <f t="shared" si="2"/>
        <v>0</v>
      </c>
    </row>
    <row r="63" spans="1:10" ht="12.75">
      <c r="A63" s="80" t="s">
        <v>817</v>
      </c>
      <c r="B63" s="6"/>
      <c r="C63" s="14"/>
      <c r="D63" s="14"/>
      <c r="E63" s="14"/>
      <c r="F63" s="6">
        <f t="shared" si="0"/>
        <v>0</v>
      </c>
      <c r="G63" s="6"/>
      <c r="H63" s="7">
        <f t="shared" si="1"/>
        <v>0</v>
      </c>
      <c r="I63" s="63"/>
      <c r="J63" s="24">
        <f t="shared" si="2"/>
        <v>0</v>
      </c>
    </row>
    <row r="64" spans="1:10" s="21" customFormat="1" ht="12.75">
      <c r="A64" s="81" t="s">
        <v>818</v>
      </c>
      <c r="B64" s="27"/>
      <c r="C64" s="28">
        <v>110</v>
      </c>
      <c r="D64" s="28">
        <v>382</v>
      </c>
      <c r="E64" s="28"/>
      <c r="F64" s="6">
        <f t="shared" si="0"/>
        <v>492</v>
      </c>
      <c r="G64" s="27"/>
      <c r="H64" s="7">
        <f t="shared" si="1"/>
        <v>492</v>
      </c>
      <c r="I64" s="73"/>
      <c r="J64" s="24">
        <f t="shared" si="2"/>
        <v>492</v>
      </c>
    </row>
    <row r="65" spans="1:10" ht="12.75">
      <c r="A65" s="80" t="s">
        <v>819</v>
      </c>
      <c r="B65" s="6"/>
      <c r="C65" s="14"/>
      <c r="D65" s="14"/>
      <c r="E65" s="14"/>
      <c r="F65" s="6">
        <f t="shared" si="0"/>
        <v>0</v>
      </c>
      <c r="G65" s="6"/>
      <c r="H65" s="7">
        <f t="shared" si="1"/>
        <v>0</v>
      </c>
      <c r="I65" s="63"/>
      <c r="J65" s="24">
        <f t="shared" si="2"/>
        <v>0</v>
      </c>
    </row>
    <row r="66" spans="1:10" ht="12.75">
      <c r="A66" s="80" t="s">
        <v>820</v>
      </c>
      <c r="B66" s="6"/>
      <c r="C66" s="14"/>
      <c r="D66" s="14"/>
      <c r="E66" s="14"/>
      <c r="F66" s="6">
        <f t="shared" si="0"/>
        <v>0</v>
      </c>
      <c r="G66" s="6"/>
      <c r="H66" s="7">
        <f t="shared" si="1"/>
        <v>0</v>
      </c>
      <c r="I66" s="63"/>
      <c r="J66" s="24">
        <f t="shared" si="2"/>
        <v>0</v>
      </c>
    </row>
    <row r="67" spans="1:10" ht="12.75">
      <c r="A67" s="80" t="s">
        <v>821</v>
      </c>
      <c r="B67" s="6"/>
      <c r="C67" s="14"/>
      <c r="D67" s="14"/>
      <c r="E67" s="14"/>
      <c r="F67" s="6">
        <f t="shared" si="0"/>
        <v>0</v>
      </c>
      <c r="G67" s="6"/>
      <c r="H67" s="7">
        <f t="shared" si="1"/>
        <v>0</v>
      </c>
      <c r="I67" s="63"/>
      <c r="J67" s="24">
        <f t="shared" si="2"/>
        <v>0</v>
      </c>
    </row>
    <row r="68" spans="1:10" ht="12.75">
      <c r="A68" s="80" t="s">
        <v>822</v>
      </c>
      <c r="B68" s="6">
        <f>SUM(B61:B67)</f>
        <v>0</v>
      </c>
      <c r="C68" s="6">
        <f>SUM(C61:C67)</f>
        <v>110</v>
      </c>
      <c r="D68" s="6">
        <f>SUM(D61:D67)</f>
        <v>382</v>
      </c>
      <c r="E68" s="6">
        <f>SUM(E61:E67)</f>
        <v>35</v>
      </c>
      <c r="F68" s="6">
        <f t="shared" si="0"/>
        <v>527</v>
      </c>
      <c r="G68" s="6">
        <f>SUM(G61:G67)</f>
        <v>0</v>
      </c>
      <c r="H68" s="7">
        <f t="shared" si="1"/>
        <v>527</v>
      </c>
      <c r="I68" s="6">
        <f>SUM(I61:I67)</f>
        <v>0</v>
      </c>
      <c r="J68" s="24">
        <f t="shared" si="2"/>
        <v>527</v>
      </c>
    </row>
    <row r="69" spans="1:10" ht="14.25" customHeight="1">
      <c r="A69" s="80" t="s">
        <v>823</v>
      </c>
      <c r="B69" s="6"/>
      <c r="C69" s="14"/>
      <c r="D69" s="14"/>
      <c r="E69" s="14"/>
      <c r="F69" s="6">
        <f aca="true" t="shared" si="3" ref="F69:F105">SUM(B69:E69)</f>
        <v>0</v>
      </c>
      <c r="G69" s="6"/>
      <c r="H69" s="7">
        <f aca="true" t="shared" si="4" ref="H69:H105">SUM(F69:G69)</f>
        <v>0</v>
      </c>
      <c r="I69" s="63"/>
      <c r="J69" s="24">
        <f t="shared" si="2"/>
        <v>0</v>
      </c>
    </row>
    <row r="70" spans="1:10" ht="12.75">
      <c r="A70" s="80" t="s">
        <v>824</v>
      </c>
      <c r="B70" s="6">
        <f>SUM(B68,B69)</f>
        <v>0</v>
      </c>
      <c r="C70" s="6">
        <f>SUM(C68,C69)</f>
        <v>110</v>
      </c>
      <c r="D70" s="6">
        <f>SUM(D68,D69)</f>
        <v>382</v>
      </c>
      <c r="E70" s="6">
        <f>SUM(E68,E69)</f>
        <v>35</v>
      </c>
      <c r="F70" s="6">
        <f t="shared" si="3"/>
        <v>527</v>
      </c>
      <c r="G70" s="6">
        <f>SUM(G68,G69)</f>
        <v>0</v>
      </c>
      <c r="H70" s="7">
        <f t="shared" si="4"/>
        <v>527</v>
      </c>
      <c r="I70" s="6">
        <f>SUM(I68,I69)</f>
        <v>0</v>
      </c>
      <c r="J70" s="24">
        <f t="shared" si="2"/>
        <v>527</v>
      </c>
    </row>
    <row r="71" spans="1:10" ht="12.75">
      <c r="A71" s="80" t="s">
        <v>825</v>
      </c>
      <c r="B71" s="6"/>
      <c r="C71" s="14"/>
      <c r="D71" s="14"/>
      <c r="E71" s="14"/>
      <c r="F71" s="6">
        <f t="shared" si="3"/>
        <v>0</v>
      </c>
      <c r="G71" s="6"/>
      <c r="H71" s="7">
        <f t="shared" si="4"/>
        <v>0</v>
      </c>
      <c r="I71" s="63"/>
      <c r="J71" s="24">
        <f t="shared" si="2"/>
        <v>0</v>
      </c>
    </row>
    <row r="72" spans="1:10" ht="12.75">
      <c r="A72" s="80" t="s">
        <v>826</v>
      </c>
      <c r="B72" s="6"/>
      <c r="C72" s="14"/>
      <c r="D72" s="14"/>
      <c r="E72" s="14"/>
      <c r="F72" s="6">
        <f t="shared" si="3"/>
        <v>0</v>
      </c>
      <c r="G72" s="6"/>
      <c r="H72" s="7">
        <f t="shared" si="4"/>
        <v>0</v>
      </c>
      <c r="I72" s="63"/>
      <c r="J72" s="24">
        <f aca="true" t="shared" si="5" ref="J72:J105">SUM(H72:I72)</f>
        <v>0</v>
      </c>
    </row>
    <row r="73" spans="1:10" ht="12.75">
      <c r="A73" s="80" t="s">
        <v>827</v>
      </c>
      <c r="B73" s="6"/>
      <c r="C73" s="14"/>
      <c r="D73" s="14"/>
      <c r="E73" s="14"/>
      <c r="F73" s="6">
        <f t="shared" si="3"/>
        <v>0</v>
      </c>
      <c r="G73" s="6"/>
      <c r="H73" s="7">
        <f t="shared" si="4"/>
        <v>0</v>
      </c>
      <c r="I73" s="63"/>
      <c r="J73" s="24">
        <f t="shared" si="5"/>
        <v>0</v>
      </c>
    </row>
    <row r="74" spans="1:10" s="21" customFormat="1" ht="12.75">
      <c r="A74" s="81" t="s">
        <v>828</v>
      </c>
      <c r="B74" s="27"/>
      <c r="C74" s="28"/>
      <c r="D74" s="28"/>
      <c r="E74" s="28"/>
      <c r="F74" s="6">
        <f t="shared" si="3"/>
        <v>0</v>
      </c>
      <c r="G74" s="27"/>
      <c r="H74" s="7">
        <f t="shared" si="4"/>
        <v>0</v>
      </c>
      <c r="I74" s="73"/>
      <c r="J74" s="24">
        <f t="shared" si="5"/>
        <v>0</v>
      </c>
    </row>
    <row r="75" spans="1:10" ht="12.75">
      <c r="A75" s="80" t="s">
        <v>829</v>
      </c>
      <c r="B75" s="6"/>
      <c r="C75" s="14"/>
      <c r="D75" s="14"/>
      <c r="E75" s="14"/>
      <c r="F75" s="6">
        <f t="shared" si="3"/>
        <v>0</v>
      </c>
      <c r="G75" s="6"/>
      <c r="H75" s="7">
        <f t="shared" si="4"/>
        <v>0</v>
      </c>
      <c r="I75" s="63"/>
      <c r="J75" s="24">
        <f t="shared" si="5"/>
        <v>0</v>
      </c>
    </row>
    <row r="76" spans="1:10" ht="12.75">
      <c r="A76" s="80" t="s">
        <v>830</v>
      </c>
      <c r="B76" s="6"/>
      <c r="C76" s="14"/>
      <c r="D76" s="14"/>
      <c r="E76" s="14"/>
      <c r="F76" s="6">
        <f t="shared" si="3"/>
        <v>0</v>
      </c>
      <c r="G76" s="6"/>
      <c r="H76" s="7">
        <f t="shared" si="4"/>
        <v>0</v>
      </c>
      <c r="I76" s="63"/>
      <c r="J76" s="24">
        <f t="shared" si="5"/>
        <v>0</v>
      </c>
    </row>
    <row r="77" spans="1:10" ht="12.75">
      <c r="A77" s="80" t="s">
        <v>831</v>
      </c>
      <c r="B77" s="6"/>
      <c r="C77" s="14"/>
      <c r="D77" s="14"/>
      <c r="E77" s="14"/>
      <c r="F77" s="6">
        <f t="shared" si="3"/>
        <v>0</v>
      </c>
      <c r="G77" s="6"/>
      <c r="H77" s="7">
        <f t="shared" si="4"/>
        <v>0</v>
      </c>
      <c r="I77" s="63"/>
      <c r="J77" s="24">
        <f t="shared" si="5"/>
        <v>0</v>
      </c>
    </row>
    <row r="78" spans="1:10" ht="12.75">
      <c r="A78" s="80" t="s">
        <v>832</v>
      </c>
      <c r="B78" s="6">
        <f>SUM(B71:B77)</f>
        <v>0</v>
      </c>
      <c r="C78" s="6">
        <f>SUM(C71:C77)</f>
        <v>0</v>
      </c>
      <c r="D78" s="6">
        <f>SUM(D71:D77)</f>
        <v>0</v>
      </c>
      <c r="E78" s="6">
        <f>SUM(E71:E77)</f>
        <v>0</v>
      </c>
      <c r="F78" s="6">
        <f t="shared" si="3"/>
        <v>0</v>
      </c>
      <c r="G78" s="6">
        <f>SUM(G71:G77)</f>
        <v>0</v>
      </c>
      <c r="H78" s="7">
        <f t="shared" si="4"/>
        <v>0</v>
      </c>
      <c r="I78" s="63"/>
      <c r="J78" s="24">
        <f t="shared" si="5"/>
        <v>0</v>
      </c>
    </row>
    <row r="79" spans="1:10" ht="12.75">
      <c r="A79" s="80" t="s">
        <v>833</v>
      </c>
      <c r="B79" s="6"/>
      <c r="C79" s="14"/>
      <c r="D79" s="14"/>
      <c r="E79" s="14"/>
      <c r="F79" s="6">
        <f t="shared" si="3"/>
        <v>0</v>
      </c>
      <c r="G79" s="6"/>
      <c r="H79" s="7">
        <f t="shared" si="4"/>
        <v>0</v>
      </c>
      <c r="I79" s="63"/>
      <c r="J79" s="24">
        <f t="shared" si="5"/>
        <v>0</v>
      </c>
    </row>
    <row r="80" spans="1:10" ht="12.75">
      <c r="A80" s="80" t="s">
        <v>834</v>
      </c>
      <c r="B80" s="6"/>
      <c r="C80" s="14"/>
      <c r="D80" s="14"/>
      <c r="E80" s="14"/>
      <c r="F80" s="6">
        <f t="shared" si="3"/>
        <v>0</v>
      </c>
      <c r="G80" s="6"/>
      <c r="H80" s="7">
        <f t="shared" si="4"/>
        <v>0</v>
      </c>
      <c r="I80" s="63"/>
      <c r="J80" s="24">
        <f t="shared" si="5"/>
        <v>0</v>
      </c>
    </row>
    <row r="81" spans="1:10" ht="12.75">
      <c r="A81" s="80" t="s">
        <v>835</v>
      </c>
      <c r="B81" s="6"/>
      <c r="C81" s="14"/>
      <c r="D81" s="14"/>
      <c r="E81" s="14"/>
      <c r="F81" s="6">
        <f t="shared" si="3"/>
        <v>0</v>
      </c>
      <c r="G81" s="6"/>
      <c r="H81" s="7">
        <f t="shared" si="4"/>
        <v>0</v>
      </c>
      <c r="I81" s="63"/>
      <c r="J81" s="24">
        <f t="shared" si="5"/>
        <v>0</v>
      </c>
    </row>
    <row r="82" spans="1:10" ht="12.75">
      <c r="A82" s="80" t="s">
        <v>836</v>
      </c>
      <c r="B82" s="6"/>
      <c r="C82" s="14"/>
      <c r="D82" s="14"/>
      <c r="E82" s="14"/>
      <c r="F82" s="6">
        <f t="shared" si="3"/>
        <v>0</v>
      </c>
      <c r="G82" s="6"/>
      <c r="H82" s="7">
        <f t="shared" si="4"/>
        <v>0</v>
      </c>
      <c r="I82" s="63"/>
      <c r="J82" s="24">
        <f t="shared" si="5"/>
        <v>0</v>
      </c>
    </row>
    <row r="83" spans="1:10" ht="12.75">
      <c r="A83" s="80" t="s">
        <v>837</v>
      </c>
      <c r="B83" s="6"/>
      <c r="C83" s="14"/>
      <c r="D83" s="14"/>
      <c r="E83" s="14"/>
      <c r="F83" s="6">
        <f t="shared" si="3"/>
        <v>0</v>
      </c>
      <c r="G83" s="6"/>
      <c r="H83" s="7">
        <f t="shared" si="4"/>
        <v>0</v>
      </c>
      <c r="I83" s="63"/>
      <c r="J83" s="24">
        <f t="shared" si="5"/>
        <v>0</v>
      </c>
    </row>
    <row r="84" spans="1:10" ht="12.75">
      <c r="A84" s="80" t="s">
        <v>838</v>
      </c>
      <c r="B84" s="6"/>
      <c r="C84" s="14"/>
      <c r="D84" s="14"/>
      <c r="E84" s="14"/>
      <c r="F84" s="6">
        <f t="shared" si="3"/>
        <v>0</v>
      </c>
      <c r="G84" s="6"/>
      <c r="H84" s="7">
        <f t="shared" si="4"/>
        <v>0</v>
      </c>
      <c r="I84" s="63"/>
      <c r="J84" s="24">
        <f t="shared" si="5"/>
        <v>0</v>
      </c>
    </row>
    <row r="85" spans="1:10" ht="12.75">
      <c r="A85" s="80" t="s">
        <v>839</v>
      </c>
      <c r="B85" s="6"/>
      <c r="C85" s="14"/>
      <c r="D85" s="14"/>
      <c r="E85" s="14"/>
      <c r="F85" s="6">
        <f t="shared" si="3"/>
        <v>0</v>
      </c>
      <c r="G85" s="6"/>
      <c r="H85" s="7">
        <f t="shared" si="4"/>
        <v>0</v>
      </c>
      <c r="I85" s="63"/>
      <c r="J85" s="24">
        <f t="shared" si="5"/>
        <v>0</v>
      </c>
    </row>
    <row r="86" spans="1:10" ht="12.75">
      <c r="A86" s="80" t="s">
        <v>840</v>
      </c>
      <c r="B86" s="6">
        <f>SUM(B79:B85)</f>
        <v>0</v>
      </c>
      <c r="C86" s="6">
        <f>SUM(C79:C85)</f>
        <v>0</v>
      </c>
      <c r="D86" s="6">
        <f>SUM(D79:D85)</f>
        <v>0</v>
      </c>
      <c r="E86" s="6">
        <f>SUM(E79:E85)</f>
        <v>0</v>
      </c>
      <c r="F86" s="6">
        <f t="shared" si="3"/>
        <v>0</v>
      </c>
      <c r="G86" s="6">
        <f>SUM(G79:G85)</f>
        <v>0</v>
      </c>
      <c r="H86" s="7">
        <f t="shared" si="4"/>
        <v>0</v>
      </c>
      <c r="I86" s="63"/>
      <c r="J86" s="24">
        <f t="shared" si="5"/>
        <v>0</v>
      </c>
    </row>
    <row r="87" spans="1:10" ht="12.75">
      <c r="A87" s="80" t="s">
        <v>841</v>
      </c>
      <c r="B87" s="6"/>
      <c r="C87" s="14"/>
      <c r="D87" s="14"/>
      <c r="E87" s="14"/>
      <c r="F87" s="6">
        <f t="shared" si="3"/>
        <v>0</v>
      </c>
      <c r="G87" s="6"/>
      <c r="H87" s="7">
        <f t="shared" si="4"/>
        <v>0</v>
      </c>
      <c r="I87" s="63"/>
      <c r="J87" s="24">
        <f t="shared" si="5"/>
        <v>0</v>
      </c>
    </row>
    <row r="88" spans="1:10" ht="12.75">
      <c r="A88" s="80" t="s">
        <v>842</v>
      </c>
      <c r="B88" s="6"/>
      <c r="C88" s="14"/>
      <c r="D88" s="14"/>
      <c r="E88" s="14"/>
      <c r="F88" s="6">
        <f t="shared" si="3"/>
        <v>0</v>
      </c>
      <c r="G88" s="6"/>
      <c r="H88" s="7">
        <f t="shared" si="4"/>
        <v>0</v>
      </c>
      <c r="I88" s="63"/>
      <c r="J88" s="24">
        <f t="shared" si="5"/>
        <v>0</v>
      </c>
    </row>
    <row r="89" spans="1:10" ht="12.75">
      <c r="A89" s="80" t="s">
        <v>843</v>
      </c>
      <c r="B89" s="6">
        <f>SUM(B78,B86,B87,B88)</f>
        <v>0</v>
      </c>
      <c r="C89" s="6">
        <f>SUM(C78,C86,C87,C88)</f>
        <v>0</v>
      </c>
      <c r="D89" s="6">
        <f>SUM(D78,D86,D87,D88)</f>
        <v>0</v>
      </c>
      <c r="E89" s="6">
        <f>SUM(E78,E86,E87,E88)</f>
        <v>0</v>
      </c>
      <c r="F89" s="6">
        <f t="shared" si="3"/>
        <v>0</v>
      </c>
      <c r="G89" s="6">
        <f>SUM(G78,G86,G87,G88)</f>
        <v>0</v>
      </c>
      <c r="H89" s="7">
        <f t="shared" si="4"/>
        <v>0</v>
      </c>
      <c r="I89" s="63"/>
      <c r="J89" s="24">
        <f t="shared" si="5"/>
        <v>0</v>
      </c>
    </row>
    <row r="90" spans="1:10" ht="25.5">
      <c r="A90" s="80" t="s">
        <v>844</v>
      </c>
      <c r="B90" s="6"/>
      <c r="C90" s="14"/>
      <c r="D90" s="14"/>
      <c r="E90" s="14"/>
      <c r="F90" s="6">
        <f t="shared" si="3"/>
        <v>0</v>
      </c>
      <c r="G90" s="6"/>
      <c r="H90" s="7">
        <f t="shared" si="4"/>
        <v>0</v>
      </c>
      <c r="I90" s="63"/>
      <c r="J90" s="24">
        <f t="shared" si="5"/>
        <v>0</v>
      </c>
    </row>
    <row r="91" spans="1:10" ht="13.5" customHeight="1">
      <c r="A91" s="80" t="s">
        <v>845</v>
      </c>
      <c r="B91" s="6">
        <f>SUM(B89,B90)</f>
        <v>0</v>
      </c>
      <c r="C91" s="6">
        <f>SUM(C89,C90)</f>
        <v>0</v>
      </c>
      <c r="D91" s="6">
        <f>SUM(D89,D90)</f>
        <v>0</v>
      </c>
      <c r="E91" s="6">
        <f>SUM(E89,E90)</f>
        <v>0</v>
      </c>
      <c r="F91" s="6">
        <f t="shared" si="3"/>
        <v>0</v>
      </c>
      <c r="G91" s="6"/>
      <c r="H91" s="7">
        <f t="shared" si="4"/>
        <v>0</v>
      </c>
      <c r="I91" s="63"/>
      <c r="J91" s="24">
        <f t="shared" si="5"/>
        <v>0</v>
      </c>
    </row>
    <row r="92" spans="1:10" ht="12.75">
      <c r="A92" s="80" t="s">
        <v>846</v>
      </c>
      <c r="B92" s="6">
        <f>SUM(B91,B70)</f>
        <v>0</v>
      </c>
      <c r="C92" s="6">
        <f>SUM(C91,C70)</f>
        <v>110</v>
      </c>
      <c r="D92" s="6">
        <f>SUM(D91,D70)</f>
        <v>382</v>
      </c>
      <c r="E92" s="6">
        <f>SUM(E91,E70)</f>
        <v>35</v>
      </c>
      <c r="F92" s="6">
        <f t="shared" si="3"/>
        <v>527</v>
      </c>
      <c r="G92" s="6"/>
      <c r="H92" s="7">
        <f t="shared" si="4"/>
        <v>527</v>
      </c>
      <c r="I92" s="6">
        <f>SUM(I91,I70)</f>
        <v>0</v>
      </c>
      <c r="J92" s="24">
        <f t="shared" si="5"/>
        <v>527</v>
      </c>
    </row>
    <row r="93" spans="1:10" ht="12.75">
      <c r="A93" s="80" t="s">
        <v>847</v>
      </c>
      <c r="B93" s="6"/>
      <c r="C93" s="14"/>
      <c r="D93" s="14"/>
      <c r="E93" s="14"/>
      <c r="F93" s="6">
        <f t="shared" si="3"/>
        <v>0</v>
      </c>
      <c r="G93" s="6"/>
      <c r="H93" s="7">
        <f t="shared" si="4"/>
        <v>0</v>
      </c>
      <c r="I93" s="63"/>
      <c r="J93" s="24">
        <f t="shared" si="5"/>
        <v>0</v>
      </c>
    </row>
    <row r="94" spans="1:10" ht="12.75">
      <c r="A94" s="80" t="s">
        <v>848</v>
      </c>
      <c r="B94" s="6"/>
      <c r="C94" s="14"/>
      <c r="D94" s="14"/>
      <c r="E94" s="14"/>
      <c r="F94" s="6">
        <f t="shared" si="3"/>
        <v>0</v>
      </c>
      <c r="G94" s="6"/>
      <c r="H94" s="7">
        <f t="shared" si="4"/>
        <v>0</v>
      </c>
      <c r="I94" s="63"/>
      <c r="J94" s="24">
        <f t="shared" si="5"/>
        <v>0</v>
      </c>
    </row>
    <row r="95" spans="1:10" ht="12.75">
      <c r="A95" s="80" t="s">
        <v>849</v>
      </c>
      <c r="B95" s="6"/>
      <c r="C95" s="14"/>
      <c r="D95" s="14"/>
      <c r="E95" s="14"/>
      <c r="F95" s="6">
        <f t="shared" si="3"/>
        <v>0</v>
      </c>
      <c r="G95" s="6"/>
      <c r="H95" s="7">
        <f t="shared" si="4"/>
        <v>0</v>
      </c>
      <c r="I95" s="63"/>
      <c r="J95" s="24">
        <f t="shared" si="5"/>
        <v>0</v>
      </c>
    </row>
    <row r="96" spans="1:10" ht="12.75">
      <c r="A96" s="80" t="s">
        <v>850</v>
      </c>
      <c r="B96" s="6"/>
      <c r="C96" s="14"/>
      <c r="D96" s="14"/>
      <c r="E96" s="14"/>
      <c r="F96" s="6">
        <f t="shared" si="3"/>
        <v>0</v>
      </c>
      <c r="G96" s="6"/>
      <c r="H96" s="7">
        <f t="shared" si="4"/>
        <v>0</v>
      </c>
      <c r="I96" s="63"/>
      <c r="J96" s="24">
        <f t="shared" si="5"/>
        <v>0</v>
      </c>
    </row>
    <row r="97" spans="1:10" ht="12.75">
      <c r="A97" s="80" t="s">
        <v>851</v>
      </c>
      <c r="B97" s="6">
        <f>SUM(B93:B96)</f>
        <v>0</v>
      </c>
      <c r="C97" s="6">
        <f>SUM(C93:C96)</f>
        <v>0</v>
      </c>
      <c r="D97" s="6">
        <f>SUM(D93:D96)</f>
        <v>0</v>
      </c>
      <c r="E97" s="6">
        <f>SUM(E93:E96)</f>
        <v>0</v>
      </c>
      <c r="F97" s="6">
        <f t="shared" si="3"/>
        <v>0</v>
      </c>
      <c r="G97" s="6"/>
      <c r="H97" s="7">
        <f t="shared" si="4"/>
        <v>0</v>
      </c>
      <c r="I97" s="63"/>
      <c r="J97" s="24">
        <f t="shared" si="5"/>
        <v>0</v>
      </c>
    </row>
    <row r="98" spans="1:10" ht="12.75">
      <c r="A98" s="80" t="s">
        <v>852</v>
      </c>
      <c r="B98" s="6"/>
      <c r="C98" s="14"/>
      <c r="D98" s="14"/>
      <c r="E98" s="14"/>
      <c r="F98" s="6">
        <f t="shared" si="3"/>
        <v>0</v>
      </c>
      <c r="G98" s="6"/>
      <c r="H98" s="7">
        <f t="shared" si="4"/>
        <v>0</v>
      </c>
      <c r="I98" s="63"/>
      <c r="J98" s="24">
        <f t="shared" si="5"/>
        <v>0</v>
      </c>
    </row>
    <row r="99" spans="1:10" ht="12.75">
      <c r="A99" s="80" t="s">
        <v>853</v>
      </c>
      <c r="B99" s="6"/>
      <c r="C99" s="14"/>
      <c r="D99" s="14"/>
      <c r="E99" s="14"/>
      <c r="F99" s="6">
        <f t="shared" si="3"/>
        <v>0</v>
      </c>
      <c r="G99" s="6"/>
      <c r="H99" s="7">
        <f t="shared" si="4"/>
        <v>0</v>
      </c>
      <c r="I99" s="63"/>
      <c r="J99" s="24">
        <f t="shared" si="5"/>
        <v>0</v>
      </c>
    </row>
    <row r="100" spans="1:10" ht="12.75">
      <c r="A100" s="80" t="s">
        <v>854</v>
      </c>
      <c r="B100" s="6"/>
      <c r="C100" s="14"/>
      <c r="D100" s="14"/>
      <c r="E100" s="14"/>
      <c r="F100" s="6">
        <f t="shared" si="3"/>
        <v>0</v>
      </c>
      <c r="G100" s="6"/>
      <c r="H100" s="7">
        <f t="shared" si="4"/>
        <v>0</v>
      </c>
      <c r="I100" s="63"/>
      <c r="J100" s="24">
        <f t="shared" si="5"/>
        <v>0</v>
      </c>
    </row>
    <row r="101" spans="1:10" ht="12.75">
      <c r="A101" s="80" t="s">
        <v>855</v>
      </c>
      <c r="B101" s="6"/>
      <c r="C101" s="14"/>
      <c r="D101" s="14"/>
      <c r="E101" s="14"/>
      <c r="F101" s="6">
        <f t="shared" si="3"/>
        <v>0</v>
      </c>
      <c r="G101" s="6"/>
      <c r="H101" s="7">
        <f t="shared" si="4"/>
        <v>0</v>
      </c>
      <c r="I101" s="63"/>
      <c r="J101" s="24">
        <f t="shared" si="5"/>
        <v>0</v>
      </c>
    </row>
    <row r="102" spans="1:10" ht="12.75">
      <c r="A102" s="80" t="s">
        <v>856</v>
      </c>
      <c r="B102" s="6"/>
      <c r="C102" s="14"/>
      <c r="D102" s="14"/>
      <c r="E102" s="14"/>
      <c r="F102" s="6">
        <f t="shared" si="3"/>
        <v>0</v>
      </c>
      <c r="G102" s="6"/>
      <c r="H102" s="7">
        <f t="shared" si="4"/>
        <v>0</v>
      </c>
      <c r="I102" s="63"/>
      <c r="J102" s="24">
        <f t="shared" si="5"/>
        <v>0</v>
      </c>
    </row>
    <row r="103" spans="1:10" ht="12.75">
      <c r="A103" s="80" t="s">
        <v>857</v>
      </c>
      <c r="B103" s="6">
        <f>SUM(B98:B102)</f>
        <v>0</v>
      </c>
      <c r="C103" s="6">
        <f>SUM(C98:C102)</f>
        <v>0</v>
      </c>
      <c r="D103" s="6">
        <f>SUM(D98:D102)</f>
        <v>0</v>
      </c>
      <c r="E103" s="6">
        <f>SUM(E98:E102)</f>
        <v>0</v>
      </c>
      <c r="F103" s="6">
        <f t="shared" si="3"/>
        <v>0</v>
      </c>
      <c r="G103" s="6">
        <f>SUM(G98:G102)</f>
        <v>0</v>
      </c>
      <c r="H103" s="7">
        <f t="shared" si="4"/>
        <v>0</v>
      </c>
      <c r="I103" s="63"/>
      <c r="J103" s="24">
        <f t="shared" si="5"/>
        <v>0</v>
      </c>
    </row>
    <row r="104" spans="1:10" ht="12.75">
      <c r="A104" s="80" t="s">
        <v>858</v>
      </c>
      <c r="B104" s="6">
        <f>SUM(B4,B18,B50,B70,B97)</f>
        <v>6761</v>
      </c>
      <c r="C104" s="6">
        <f>SUM(C4,C18,C50,C70,C97)</f>
        <v>110</v>
      </c>
      <c r="D104" s="6">
        <f>SUM(D4,D18,D50,D70,D97)</f>
        <v>382</v>
      </c>
      <c r="E104" s="6">
        <f>SUM(E4,E18,E50,E70,E97)</f>
        <v>35</v>
      </c>
      <c r="F104" s="6">
        <f t="shared" si="3"/>
        <v>7288</v>
      </c>
      <c r="G104" s="6">
        <f>SUM(G4,G18,G50,G70,G97)</f>
        <v>10</v>
      </c>
      <c r="H104" s="7">
        <f t="shared" si="4"/>
        <v>7298</v>
      </c>
      <c r="I104" s="6">
        <f>SUM(I4,I18,I50,I70,I97)</f>
        <v>-545</v>
      </c>
      <c r="J104" s="24">
        <f t="shared" si="5"/>
        <v>6753</v>
      </c>
    </row>
    <row r="105" spans="1:10" ht="13.5" thickBot="1">
      <c r="A105" s="82" t="s">
        <v>859</v>
      </c>
      <c r="B105" s="83">
        <f>SUM(B5,B41,B58,B91)</f>
        <v>0</v>
      </c>
      <c r="C105" s="83">
        <f>SUM(C5,C41,C58,C91)</f>
        <v>0</v>
      </c>
      <c r="D105" s="83">
        <f>SUM(D5,D41,D58,D91)</f>
        <v>0</v>
      </c>
      <c r="E105" s="83">
        <f>SUM(E5,E41,E58,E91)</f>
        <v>0</v>
      </c>
      <c r="F105" s="6">
        <f t="shared" si="3"/>
        <v>0</v>
      </c>
      <c r="G105" s="83">
        <f>SUM(G5,G41,G58,G91)</f>
        <v>0</v>
      </c>
      <c r="H105" s="7">
        <f t="shared" si="4"/>
        <v>0</v>
      </c>
      <c r="I105" s="71"/>
      <c r="J105" s="26">
        <f t="shared" si="5"/>
        <v>0</v>
      </c>
    </row>
  </sheetData>
  <sheetProtection/>
  <mergeCells count="2">
    <mergeCell ref="A1:J1"/>
    <mergeCell ref="A2:J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51" r:id="rId3"/>
  <headerFooter alignWithMargins="0">
    <oddHeader>&amp;L&amp;C&amp;RÉrték típus: Ezer Forint</oddHeader>
    <oddFooter>&amp;LAdatellenőrző kód: -794c3b-7d6620-53-6d0-5a1f-6e74b-2b-78-14-75421b&amp;C&amp;R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8.125" style="0" customWidth="1"/>
    <col min="2" max="2" width="76.875" style="0" customWidth="1"/>
    <col min="3" max="9" width="10.125" style="0" bestFit="1" customWidth="1"/>
    <col min="10" max="10" width="11.125" style="0" bestFit="1" customWidth="1"/>
    <col min="11" max="11" width="10.75390625" style="0" customWidth="1"/>
    <col min="12" max="12" width="11.75390625" style="0" customWidth="1"/>
    <col min="14" max="14" width="11.375" style="0" customWidth="1"/>
  </cols>
  <sheetData>
    <row r="1" spans="1:14" ht="12.75">
      <c r="A1" s="256" t="s">
        <v>274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17.25" customHeight="1" thickBot="1">
      <c r="A2" s="275" t="s">
        <v>387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38.25">
      <c r="A3" s="225"/>
      <c r="B3" s="226" t="s">
        <v>329</v>
      </c>
      <c r="C3" s="227">
        <v>841112</v>
      </c>
      <c r="D3" s="228">
        <v>841402</v>
      </c>
      <c r="E3" s="227">
        <v>841403</v>
      </c>
      <c r="F3" s="228">
        <v>889928</v>
      </c>
      <c r="G3" s="228">
        <v>890442</v>
      </c>
      <c r="H3" s="228">
        <v>910123</v>
      </c>
      <c r="I3" s="228">
        <v>910502</v>
      </c>
      <c r="J3" s="229" t="s">
        <v>500</v>
      </c>
      <c r="K3" s="229" t="s">
        <v>569</v>
      </c>
      <c r="L3" s="229" t="s">
        <v>502</v>
      </c>
      <c r="M3" s="230" t="s">
        <v>570</v>
      </c>
      <c r="N3" s="231" t="s">
        <v>501</v>
      </c>
    </row>
    <row r="4" spans="1:14" ht="12.75">
      <c r="A4" s="74" t="s">
        <v>388</v>
      </c>
      <c r="B4" s="80" t="s">
        <v>389</v>
      </c>
      <c r="C4" s="6"/>
      <c r="D4" s="6"/>
      <c r="E4" s="6"/>
      <c r="F4" s="6"/>
      <c r="G4" s="6"/>
      <c r="H4" s="6"/>
      <c r="I4" s="6"/>
      <c r="J4" s="6">
        <f aca="true" t="shared" si="0" ref="J4:J16">SUM(C4:I4)</f>
        <v>0</v>
      </c>
      <c r="K4" s="6"/>
      <c r="L4" s="7">
        <f aca="true" t="shared" si="1" ref="L4:L43">J4+K4</f>
        <v>0</v>
      </c>
      <c r="M4" s="63"/>
      <c r="N4" s="24">
        <f>L4+M4</f>
        <v>0</v>
      </c>
    </row>
    <row r="5" spans="1:14" ht="12.75">
      <c r="A5" s="74" t="s">
        <v>390</v>
      </c>
      <c r="B5" s="80" t="s">
        <v>391</v>
      </c>
      <c r="C5" s="6"/>
      <c r="D5" s="6"/>
      <c r="E5" s="6"/>
      <c r="F5" s="14"/>
      <c r="G5" s="14"/>
      <c r="H5" s="14"/>
      <c r="I5" s="14"/>
      <c r="J5" s="6">
        <f t="shared" si="0"/>
        <v>0</v>
      </c>
      <c r="K5" s="6"/>
      <c r="L5" s="7">
        <f t="shared" si="1"/>
        <v>0</v>
      </c>
      <c r="M5" s="63"/>
      <c r="N5" s="24">
        <f aca="true" t="shared" si="2" ref="N5:N68">L5+M5</f>
        <v>0</v>
      </c>
    </row>
    <row r="6" spans="1:14" ht="12.75">
      <c r="A6" s="74" t="s">
        <v>392</v>
      </c>
      <c r="B6" s="80" t="s">
        <v>393</v>
      </c>
      <c r="C6" s="6"/>
      <c r="D6" s="6"/>
      <c r="E6" s="6"/>
      <c r="F6" s="14"/>
      <c r="G6" s="14"/>
      <c r="H6" s="14"/>
      <c r="I6" s="14"/>
      <c r="J6" s="6">
        <f t="shared" si="0"/>
        <v>0</v>
      </c>
      <c r="K6" s="6"/>
      <c r="L6" s="7">
        <f t="shared" si="1"/>
        <v>0</v>
      </c>
      <c r="M6" s="63"/>
      <c r="N6" s="24">
        <f t="shared" si="2"/>
        <v>0</v>
      </c>
    </row>
    <row r="7" spans="1:14" ht="12.75">
      <c r="A7" s="74" t="s">
        <v>394</v>
      </c>
      <c r="B7" s="80" t="s">
        <v>395</v>
      </c>
      <c r="C7" s="6">
        <v>95</v>
      </c>
      <c r="D7" s="6"/>
      <c r="E7" s="6"/>
      <c r="F7" s="14">
        <v>5</v>
      </c>
      <c r="G7" s="14"/>
      <c r="H7" s="14"/>
      <c r="I7" s="14"/>
      <c r="J7" s="6">
        <f t="shared" si="0"/>
        <v>100</v>
      </c>
      <c r="K7" s="6"/>
      <c r="L7" s="7">
        <f t="shared" si="1"/>
        <v>100</v>
      </c>
      <c r="M7" s="63">
        <v>-95</v>
      </c>
      <c r="N7" s="24">
        <f t="shared" si="2"/>
        <v>5</v>
      </c>
    </row>
    <row r="8" spans="1:14" ht="12.75">
      <c r="A8" s="74" t="s">
        <v>396</v>
      </c>
      <c r="B8" s="80" t="s">
        <v>397</v>
      </c>
      <c r="C8" s="6">
        <v>5</v>
      </c>
      <c r="D8" s="6"/>
      <c r="E8" s="6"/>
      <c r="F8" s="14"/>
      <c r="G8" s="14"/>
      <c r="H8" s="14"/>
      <c r="I8" s="14"/>
      <c r="J8" s="6">
        <f t="shared" si="0"/>
        <v>5</v>
      </c>
      <c r="K8" s="6"/>
      <c r="L8" s="7">
        <f t="shared" si="1"/>
        <v>5</v>
      </c>
      <c r="M8" s="63">
        <v>-5</v>
      </c>
      <c r="N8" s="24">
        <f t="shared" si="2"/>
        <v>0</v>
      </c>
    </row>
    <row r="9" spans="1:14" ht="12.75">
      <c r="A9" s="74" t="s">
        <v>398</v>
      </c>
      <c r="B9" s="80" t="s">
        <v>399</v>
      </c>
      <c r="C9" s="6"/>
      <c r="D9" s="6"/>
      <c r="E9" s="6"/>
      <c r="F9" s="14"/>
      <c r="G9" s="14"/>
      <c r="H9" s="14">
        <v>35</v>
      </c>
      <c r="I9" s="14"/>
      <c r="J9" s="6">
        <f t="shared" si="0"/>
        <v>35</v>
      </c>
      <c r="K9" s="6"/>
      <c r="L9" s="7">
        <f t="shared" si="1"/>
        <v>35</v>
      </c>
      <c r="M9" s="63">
        <v>-28</v>
      </c>
      <c r="N9" s="24">
        <f t="shared" si="2"/>
        <v>7</v>
      </c>
    </row>
    <row r="10" spans="1:14" ht="12.75">
      <c r="A10" s="74" t="s">
        <v>400</v>
      </c>
      <c r="B10" s="80" t="s">
        <v>401</v>
      </c>
      <c r="C10" s="6"/>
      <c r="D10" s="6"/>
      <c r="E10" s="6"/>
      <c r="F10" s="14"/>
      <c r="G10" s="14"/>
      <c r="H10" s="14"/>
      <c r="I10" s="14"/>
      <c r="J10" s="6">
        <f t="shared" si="0"/>
        <v>0</v>
      </c>
      <c r="K10" s="6"/>
      <c r="L10" s="7">
        <f t="shared" si="1"/>
        <v>0</v>
      </c>
      <c r="M10" s="63"/>
      <c r="N10" s="24">
        <f t="shared" si="2"/>
        <v>0</v>
      </c>
    </row>
    <row r="11" spans="1:14" ht="12.75">
      <c r="A11" s="74" t="s">
        <v>402</v>
      </c>
      <c r="B11" s="80" t="s">
        <v>403</v>
      </c>
      <c r="C11" s="6"/>
      <c r="D11" s="6"/>
      <c r="E11" s="6"/>
      <c r="F11" s="14"/>
      <c r="G11" s="14"/>
      <c r="H11" s="14"/>
      <c r="I11" s="14"/>
      <c r="J11" s="6">
        <f t="shared" si="0"/>
        <v>0</v>
      </c>
      <c r="K11" s="6"/>
      <c r="L11" s="7">
        <f t="shared" si="1"/>
        <v>0</v>
      </c>
      <c r="M11" s="63"/>
      <c r="N11" s="24">
        <f t="shared" si="2"/>
        <v>0</v>
      </c>
    </row>
    <row r="12" spans="1:14" ht="12.75">
      <c r="A12" s="74" t="s">
        <v>404</v>
      </c>
      <c r="B12" s="80" t="s">
        <v>405</v>
      </c>
      <c r="C12" s="6"/>
      <c r="D12" s="6"/>
      <c r="E12" s="6">
        <v>130</v>
      </c>
      <c r="F12" s="14">
        <v>520</v>
      </c>
      <c r="G12" s="14"/>
      <c r="H12" s="14"/>
      <c r="I12" s="14"/>
      <c r="J12" s="6">
        <f t="shared" si="0"/>
        <v>650</v>
      </c>
      <c r="K12" s="6">
        <v>90</v>
      </c>
      <c r="L12" s="7">
        <f t="shared" si="1"/>
        <v>740</v>
      </c>
      <c r="M12" s="63">
        <v>-330</v>
      </c>
      <c r="N12" s="24">
        <f t="shared" si="2"/>
        <v>410</v>
      </c>
    </row>
    <row r="13" spans="1:14" ht="12.75">
      <c r="A13" s="74" t="s">
        <v>406</v>
      </c>
      <c r="B13" s="80" t="s">
        <v>407</v>
      </c>
      <c r="C13" s="6"/>
      <c r="D13" s="6"/>
      <c r="E13" s="6"/>
      <c r="F13" s="14"/>
      <c r="G13" s="14"/>
      <c r="H13" s="14"/>
      <c r="I13" s="14"/>
      <c r="J13" s="6">
        <f t="shared" si="0"/>
        <v>0</v>
      </c>
      <c r="K13" s="6"/>
      <c r="L13" s="7">
        <f t="shared" si="1"/>
        <v>0</v>
      </c>
      <c r="M13" s="63"/>
      <c r="N13" s="24">
        <f t="shared" si="2"/>
        <v>0</v>
      </c>
    </row>
    <row r="14" spans="1:14" s="21" customFormat="1" ht="12.75">
      <c r="A14" s="75" t="s">
        <v>408</v>
      </c>
      <c r="B14" s="81" t="s">
        <v>409</v>
      </c>
      <c r="C14" s="27"/>
      <c r="D14" s="27"/>
      <c r="E14" s="27"/>
      <c r="F14" s="28"/>
      <c r="G14" s="28"/>
      <c r="H14" s="28"/>
      <c r="I14" s="28"/>
      <c r="J14" s="6">
        <f t="shared" si="0"/>
        <v>0</v>
      </c>
      <c r="K14" s="27"/>
      <c r="L14" s="7">
        <f t="shared" si="1"/>
        <v>0</v>
      </c>
      <c r="M14" s="73">
        <v>185</v>
      </c>
      <c r="N14" s="24">
        <f t="shared" si="2"/>
        <v>185</v>
      </c>
    </row>
    <row r="15" spans="1:14" ht="12.75">
      <c r="A15" s="74" t="s">
        <v>410</v>
      </c>
      <c r="B15" s="80" t="s">
        <v>411</v>
      </c>
      <c r="C15" s="6"/>
      <c r="D15" s="6"/>
      <c r="E15" s="6"/>
      <c r="F15" s="14"/>
      <c r="G15" s="14"/>
      <c r="H15" s="14"/>
      <c r="I15" s="14"/>
      <c r="J15" s="6">
        <f t="shared" si="0"/>
        <v>0</v>
      </c>
      <c r="K15" s="6"/>
      <c r="L15" s="7">
        <f t="shared" si="1"/>
        <v>0</v>
      </c>
      <c r="M15" s="63"/>
      <c r="N15" s="24">
        <f t="shared" si="2"/>
        <v>0</v>
      </c>
    </row>
    <row r="16" spans="1:14" ht="12.75">
      <c r="A16" s="74" t="s">
        <v>412</v>
      </c>
      <c r="B16" s="80" t="s">
        <v>413</v>
      </c>
      <c r="C16" s="6">
        <v>100</v>
      </c>
      <c r="D16" s="6"/>
      <c r="E16" s="6">
        <v>125</v>
      </c>
      <c r="F16" s="14">
        <v>25</v>
      </c>
      <c r="G16" s="14"/>
      <c r="H16" s="14"/>
      <c r="I16" s="14"/>
      <c r="J16" s="6">
        <f t="shared" si="0"/>
        <v>250</v>
      </c>
      <c r="K16" s="6">
        <v>30</v>
      </c>
      <c r="L16" s="7">
        <f t="shared" si="1"/>
        <v>280</v>
      </c>
      <c r="M16" s="63">
        <v>-148</v>
      </c>
      <c r="N16" s="24">
        <f t="shared" si="2"/>
        <v>132</v>
      </c>
    </row>
    <row r="17" spans="1:14" ht="12.75">
      <c r="A17" s="74" t="s">
        <v>414</v>
      </c>
      <c r="B17" s="80" t="s">
        <v>415</v>
      </c>
      <c r="C17" s="6">
        <f aca="true" t="shared" si="3" ref="C17:I17">SUM(C4:C16)</f>
        <v>200</v>
      </c>
      <c r="D17" s="6">
        <f t="shared" si="3"/>
        <v>0</v>
      </c>
      <c r="E17" s="6">
        <f>SUM(E4:E16)</f>
        <v>255</v>
      </c>
      <c r="F17" s="6">
        <f t="shared" si="3"/>
        <v>550</v>
      </c>
      <c r="G17" s="6">
        <f t="shared" si="3"/>
        <v>0</v>
      </c>
      <c r="H17" s="6">
        <f t="shared" si="3"/>
        <v>35</v>
      </c>
      <c r="I17" s="6">
        <f t="shared" si="3"/>
        <v>0</v>
      </c>
      <c r="J17" s="6">
        <f>SUM(J4:J16)</f>
        <v>1040</v>
      </c>
      <c r="K17" s="6">
        <f>SUM(K4:K16)</f>
        <v>120</v>
      </c>
      <c r="L17" s="7">
        <f t="shared" si="1"/>
        <v>1160</v>
      </c>
      <c r="M17" s="6">
        <f>SUM(M4:M16)</f>
        <v>-421</v>
      </c>
      <c r="N17" s="24">
        <f t="shared" si="2"/>
        <v>739</v>
      </c>
    </row>
    <row r="18" spans="1:14" ht="12.75">
      <c r="A18" s="74" t="s">
        <v>416</v>
      </c>
      <c r="B18" s="80" t="s">
        <v>417</v>
      </c>
      <c r="C18" s="6">
        <v>240</v>
      </c>
      <c r="D18" s="6"/>
      <c r="E18" s="6"/>
      <c r="F18" s="14"/>
      <c r="G18" s="14"/>
      <c r="H18" s="14"/>
      <c r="I18" s="14"/>
      <c r="J18" s="6">
        <f aca="true" t="shared" si="4" ref="J18:J49">SUM(C18:I18)</f>
        <v>240</v>
      </c>
      <c r="K18" s="6">
        <v>0</v>
      </c>
      <c r="L18" s="7">
        <f t="shared" si="1"/>
        <v>240</v>
      </c>
      <c r="M18" s="63">
        <v>-30</v>
      </c>
      <c r="N18" s="24">
        <f t="shared" si="2"/>
        <v>210</v>
      </c>
    </row>
    <row r="19" spans="1:14" ht="12.75">
      <c r="A19" s="74" t="s">
        <v>418</v>
      </c>
      <c r="B19" s="80" t="s">
        <v>419</v>
      </c>
      <c r="C19" s="6">
        <v>42</v>
      </c>
      <c r="D19" s="6"/>
      <c r="E19" s="6"/>
      <c r="F19" s="14"/>
      <c r="G19" s="14"/>
      <c r="H19" s="14">
        <v>42</v>
      </c>
      <c r="I19" s="14"/>
      <c r="J19" s="6">
        <f t="shared" si="4"/>
        <v>84</v>
      </c>
      <c r="K19" s="6">
        <f>SUM(K18)</f>
        <v>0</v>
      </c>
      <c r="L19" s="7">
        <f t="shared" si="1"/>
        <v>84</v>
      </c>
      <c r="M19" s="63"/>
      <c r="N19" s="24">
        <f t="shared" si="2"/>
        <v>84</v>
      </c>
    </row>
    <row r="20" spans="1:14" ht="12.75">
      <c r="A20" s="74" t="s">
        <v>420</v>
      </c>
      <c r="B20" s="80" t="s">
        <v>421</v>
      </c>
      <c r="C20" s="6">
        <v>48</v>
      </c>
      <c r="D20" s="6"/>
      <c r="E20" s="6"/>
      <c r="F20" s="14"/>
      <c r="G20" s="14"/>
      <c r="H20" s="14"/>
      <c r="I20" s="14"/>
      <c r="J20" s="6">
        <f t="shared" si="4"/>
        <v>48</v>
      </c>
      <c r="K20" s="6">
        <f>SUM(K19)</f>
        <v>0</v>
      </c>
      <c r="L20" s="7">
        <f t="shared" si="1"/>
        <v>48</v>
      </c>
      <c r="M20" s="63"/>
      <c r="N20" s="24">
        <f t="shared" si="2"/>
        <v>48</v>
      </c>
    </row>
    <row r="21" spans="1:14" ht="12.75">
      <c r="A21" s="74" t="s">
        <v>422</v>
      </c>
      <c r="B21" s="80" t="s">
        <v>423</v>
      </c>
      <c r="C21" s="6">
        <f aca="true" t="shared" si="5" ref="C21:I21">SUM(C18:C20)</f>
        <v>330</v>
      </c>
      <c r="D21" s="6">
        <f t="shared" si="5"/>
        <v>0</v>
      </c>
      <c r="E21" s="6">
        <f t="shared" si="5"/>
        <v>0</v>
      </c>
      <c r="F21" s="6">
        <f t="shared" si="5"/>
        <v>0</v>
      </c>
      <c r="G21" s="6">
        <f t="shared" si="5"/>
        <v>0</v>
      </c>
      <c r="H21" s="6">
        <f t="shared" si="5"/>
        <v>42</v>
      </c>
      <c r="I21" s="6">
        <f t="shared" si="5"/>
        <v>0</v>
      </c>
      <c r="J21" s="6">
        <f t="shared" si="4"/>
        <v>372</v>
      </c>
      <c r="K21" s="6">
        <f>SUM(K20)</f>
        <v>0</v>
      </c>
      <c r="L21" s="7">
        <f t="shared" si="1"/>
        <v>372</v>
      </c>
      <c r="M21" s="6">
        <f>SUM(M18:M20)</f>
        <v>-30</v>
      </c>
      <c r="N21" s="24">
        <f t="shared" si="2"/>
        <v>342</v>
      </c>
    </row>
    <row r="22" spans="1:14" ht="12.75">
      <c r="A22" s="74" t="s">
        <v>424</v>
      </c>
      <c r="B22" s="80" t="s">
        <v>425</v>
      </c>
      <c r="C22" s="6"/>
      <c r="D22" s="6"/>
      <c r="E22" s="6"/>
      <c r="F22" s="6"/>
      <c r="G22" s="6"/>
      <c r="H22" s="6"/>
      <c r="I22" s="6"/>
      <c r="J22" s="6">
        <f t="shared" si="4"/>
        <v>0</v>
      </c>
      <c r="K22" s="6"/>
      <c r="L22" s="7">
        <f t="shared" si="1"/>
        <v>0</v>
      </c>
      <c r="M22" s="63">
        <v>770</v>
      </c>
      <c r="N22" s="24">
        <f t="shared" si="2"/>
        <v>770</v>
      </c>
    </row>
    <row r="23" spans="1:14" ht="12.75">
      <c r="A23" s="74" t="s">
        <v>426</v>
      </c>
      <c r="B23" s="80" t="s">
        <v>427</v>
      </c>
      <c r="C23" s="6"/>
      <c r="D23" s="6"/>
      <c r="E23" s="6"/>
      <c r="F23" s="14"/>
      <c r="G23" s="14"/>
      <c r="H23" s="14"/>
      <c r="I23" s="14"/>
      <c r="J23" s="6">
        <f t="shared" si="4"/>
        <v>0</v>
      </c>
      <c r="K23" s="6"/>
      <c r="L23" s="7">
        <f t="shared" si="1"/>
        <v>0</v>
      </c>
      <c r="M23" s="63"/>
      <c r="N23" s="24">
        <f t="shared" si="2"/>
        <v>0</v>
      </c>
    </row>
    <row r="24" spans="1:14" ht="12.75">
      <c r="A24" s="74" t="s">
        <v>428</v>
      </c>
      <c r="B24" s="80" t="s">
        <v>429</v>
      </c>
      <c r="C24" s="6"/>
      <c r="D24" s="6"/>
      <c r="E24" s="6"/>
      <c r="F24" s="14"/>
      <c r="G24" s="14"/>
      <c r="H24" s="14"/>
      <c r="I24" s="14"/>
      <c r="J24" s="6">
        <f t="shared" si="4"/>
        <v>0</v>
      </c>
      <c r="K24" s="6"/>
      <c r="L24" s="7">
        <f t="shared" si="1"/>
        <v>0</v>
      </c>
      <c r="M24" s="63"/>
      <c r="N24" s="24">
        <f t="shared" si="2"/>
        <v>0</v>
      </c>
    </row>
    <row r="25" spans="1:14" ht="12.75">
      <c r="A25" s="74" t="s">
        <v>430</v>
      </c>
      <c r="B25" s="80" t="s">
        <v>431</v>
      </c>
      <c r="C25" s="6"/>
      <c r="D25" s="6"/>
      <c r="E25" s="6"/>
      <c r="F25" s="14"/>
      <c r="G25" s="14"/>
      <c r="H25" s="14"/>
      <c r="I25" s="14"/>
      <c r="J25" s="6">
        <f t="shared" si="4"/>
        <v>0</v>
      </c>
      <c r="K25" s="6"/>
      <c r="L25" s="7">
        <f t="shared" si="1"/>
        <v>0</v>
      </c>
      <c r="M25" s="63"/>
      <c r="N25" s="24">
        <f t="shared" si="2"/>
        <v>0</v>
      </c>
    </row>
    <row r="26" spans="1:14" ht="12.75">
      <c r="A26" s="74" t="s">
        <v>432</v>
      </c>
      <c r="B26" s="81" t="s">
        <v>433</v>
      </c>
      <c r="C26" s="6"/>
      <c r="D26" s="6"/>
      <c r="E26" s="6"/>
      <c r="F26" s="14"/>
      <c r="G26" s="14"/>
      <c r="H26" s="14"/>
      <c r="I26" s="14"/>
      <c r="J26" s="6">
        <f t="shared" si="4"/>
        <v>0</v>
      </c>
      <c r="K26" s="6"/>
      <c r="L26" s="7">
        <f t="shared" si="1"/>
        <v>0</v>
      </c>
      <c r="M26" s="63">
        <v>35</v>
      </c>
      <c r="N26" s="24">
        <f t="shared" si="2"/>
        <v>35</v>
      </c>
    </row>
    <row r="27" spans="1:14" ht="12.75">
      <c r="A27" s="74" t="s">
        <v>434</v>
      </c>
      <c r="B27" s="81" t="s">
        <v>435</v>
      </c>
      <c r="C27" s="6">
        <v>875</v>
      </c>
      <c r="D27" s="6"/>
      <c r="E27" s="6">
        <v>25</v>
      </c>
      <c r="F27" s="14"/>
      <c r="G27" s="14"/>
      <c r="H27" s="14"/>
      <c r="I27" s="14"/>
      <c r="J27" s="6">
        <f t="shared" si="4"/>
        <v>900</v>
      </c>
      <c r="K27" s="6"/>
      <c r="L27" s="7">
        <f t="shared" si="1"/>
        <v>900</v>
      </c>
      <c r="M27" s="63">
        <v>-394</v>
      </c>
      <c r="N27" s="24">
        <f t="shared" si="2"/>
        <v>506</v>
      </c>
    </row>
    <row r="28" spans="1:14" ht="12.75">
      <c r="A28" s="74" t="s">
        <v>436</v>
      </c>
      <c r="B28" s="81" t="s">
        <v>437</v>
      </c>
      <c r="C28" s="6">
        <v>216</v>
      </c>
      <c r="D28" s="6">
        <v>600</v>
      </c>
      <c r="E28" s="6">
        <v>36</v>
      </c>
      <c r="F28" s="14"/>
      <c r="G28" s="14"/>
      <c r="H28" s="14"/>
      <c r="I28" s="14"/>
      <c r="J28" s="6">
        <f t="shared" si="4"/>
        <v>852</v>
      </c>
      <c r="K28" s="6"/>
      <c r="L28" s="7">
        <f t="shared" si="1"/>
        <v>852</v>
      </c>
      <c r="M28" s="63">
        <v>-81</v>
      </c>
      <c r="N28" s="24">
        <f t="shared" si="2"/>
        <v>771</v>
      </c>
    </row>
    <row r="29" spans="1:14" ht="12.75">
      <c r="A29" s="74" t="s">
        <v>438</v>
      </c>
      <c r="B29" s="80" t="s">
        <v>439</v>
      </c>
      <c r="C29" s="6"/>
      <c r="D29" s="6"/>
      <c r="E29" s="6"/>
      <c r="F29" s="14"/>
      <c r="G29" s="14"/>
      <c r="H29" s="14"/>
      <c r="I29" s="14"/>
      <c r="J29" s="6">
        <f t="shared" si="4"/>
        <v>0</v>
      </c>
      <c r="K29" s="6"/>
      <c r="L29" s="7">
        <f t="shared" si="1"/>
        <v>0</v>
      </c>
      <c r="M29" s="63"/>
      <c r="N29" s="24">
        <f t="shared" si="2"/>
        <v>0</v>
      </c>
    </row>
    <row r="30" spans="1:14" ht="12.75">
      <c r="A30" s="74" t="s">
        <v>440</v>
      </c>
      <c r="B30" s="81" t="s">
        <v>441</v>
      </c>
      <c r="C30" s="6">
        <v>12</v>
      </c>
      <c r="D30" s="6"/>
      <c r="E30" s="6">
        <v>60</v>
      </c>
      <c r="F30" s="14"/>
      <c r="G30" s="14"/>
      <c r="H30" s="14"/>
      <c r="I30" s="14"/>
      <c r="J30" s="6">
        <f t="shared" si="4"/>
        <v>72</v>
      </c>
      <c r="K30" s="6"/>
      <c r="L30" s="7">
        <f t="shared" si="1"/>
        <v>72</v>
      </c>
      <c r="M30" s="63">
        <v>25</v>
      </c>
      <c r="N30" s="24">
        <f t="shared" si="2"/>
        <v>97</v>
      </c>
    </row>
    <row r="31" spans="1:14" ht="12.75">
      <c r="A31" s="74" t="s">
        <v>442</v>
      </c>
      <c r="B31" s="81" t="s">
        <v>443</v>
      </c>
      <c r="C31" s="6">
        <v>30</v>
      </c>
      <c r="D31" s="6"/>
      <c r="E31" s="6">
        <v>30</v>
      </c>
      <c r="F31" s="14">
        <v>40</v>
      </c>
      <c r="G31" s="14"/>
      <c r="H31" s="14"/>
      <c r="I31" s="14"/>
      <c r="J31" s="6">
        <f t="shared" si="4"/>
        <v>100</v>
      </c>
      <c r="K31" s="6"/>
      <c r="L31" s="7">
        <f t="shared" si="1"/>
        <v>100</v>
      </c>
      <c r="M31" s="63">
        <v>50</v>
      </c>
      <c r="N31" s="24">
        <f t="shared" si="2"/>
        <v>150</v>
      </c>
    </row>
    <row r="32" spans="1:14" ht="12.75">
      <c r="A32" s="74" t="s">
        <v>444</v>
      </c>
      <c r="B32" s="81" t="s">
        <v>445</v>
      </c>
      <c r="C32" s="6">
        <v>24</v>
      </c>
      <c r="D32" s="6"/>
      <c r="E32" s="6">
        <v>752</v>
      </c>
      <c r="F32" s="14"/>
      <c r="G32" s="14"/>
      <c r="H32" s="14"/>
      <c r="I32" s="14">
        <v>21</v>
      </c>
      <c r="J32" s="6">
        <f t="shared" si="4"/>
        <v>797</v>
      </c>
      <c r="K32" s="6">
        <v>43</v>
      </c>
      <c r="L32" s="7">
        <f t="shared" si="1"/>
        <v>840</v>
      </c>
      <c r="M32" s="63">
        <v>660</v>
      </c>
      <c r="N32" s="24">
        <f t="shared" si="2"/>
        <v>1500</v>
      </c>
    </row>
    <row r="33" spans="1:14" ht="12.75">
      <c r="A33" s="74" t="s">
        <v>446</v>
      </c>
      <c r="B33" s="80" t="s">
        <v>447</v>
      </c>
      <c r="C33" s="6"/>
      <c r="D33" s="6"/>
      <c r="E33" s="6"/>
      <c r="F33" s="14"/>
      <c r="G33" s="14"/>
      <c r="H33" s="14"/>
      <c r="I33" s="14"/>
      <c r="J33" s="6">
        <f t="shared" si="4"/>
        <v>0</v>
      </c>
      <c r="K33" s="6"/>
      <c r="L33" s="7">
        <f t="shared" si="1"/>
        <v>0</v>
      </c>
      <c r="M33" s="63"/>
      <c r="N33" s="24">
        <f t="shared" si="2"/>
        <v>0</v>
      </c>
    </row>
    <row r="34" spans="1:14" ht="12.75">
      <c r="A34" s="74" t="s">
        <v>448</v>
      </c>
      <c r="B34" s="81" t="s">
        <v>449</v>
      </c>
      <c r="C34" s="6"/>
      <c r="D34" s="6"/>
      <c r="E34" s="6">
        <v>50</v>
      </c>
      <c r="F34" s="14"/>
      <c r="G34" s="14"/>
      <c r="H34" s="14"/>
      <c r="I34" s="14"/>
      <c r="J34" s="6">
        <f t="shared" si="4"/>
        <v>50</v>
      </c>
      <c r="K34" s="6"/>
      <c r="L34" s="7">
        <f t="shared" si="1"/>
        <v>50</v>
      </c>
      <c r="M34" s="63">
        <v>-50</v>
      </c>
      <c r="N34" s="24">
        <f t="shared" si="2"/>
        <v>0</v>
      </c>
    </row>
    <row r="35" spans="1:14" ht="12.75">
      <c r="A35" s="74" t="s">
        <v>450</v>
      </c>
      <c r="B35" s="80" t="s">
        <v>451</v>
      </c>
      <c r="C35" s="6">
        <v>200</v>
      </c>
      <c r="D35" s="6"/>
      <c r="E35" s="6"/>
      <c r="F35" s="14"/>
      <c r="G35" s="14"/>
      <c r="H35" s="14"/>
      <c r="I35" s="14"/>
      <c r="J35" s="6">
        <f t="shared" si="4"/>
        <v>200</v>
      </c>
      <c r="K35" s="6"/>
      <c r="L35" s="7">
        <f t="shared" si="1"/>
        <v>200</v>
      </c>
      <c r="M35" s="63">
        <v>145</v>
      </c>
      <c r="N35" s="24">
        <f t="shared" si="2"/>
        <v>345</v>
      </c>
    </row>
    <row r="36" spans="1:14" ht="12.75">
      <c r="A36" s="74" t="s">
        <v>452</v>
      </c>
      <c r="B36" s="80" t="s">
        <v>453</v>
      </c>
      <c r="C36" s="6"/>
      <c r="D36" s="6"/>
      <c r="E36" s="6"/>
      <c r="F36" s="14"/>
      <c r="G36" s="14"/>
      <c r="H36" s="14"/>
      <c r="I36" s="14"/>
      <c r="J36" s="6">
        <f t="shared" si="4"/>
        <v>0</v>
      </c>
      <c r="K36" s="6"/>
      <c r="L36" s="7">
        <f t="shared" si="1"/>
        <v>0</v>
      </c>
      <c r="M36" s="63"/>
      <c r="N36" s="24">
        <f t="shared" si="2"/>
        <v>0</v>
      </c>
    </row>
    <row r="37" spans="1:14" ht="12.75">
      <c r="A37" s="74" t="s">
        <v>454</v>
      </c>
      <c r="B37" s="80" t="s">
        <v>455</v>
      </c>
      <c r="C37" s="6">
        <f>SUM(C22:C36)</f>
        <v>1357</v>
      </c>
      <c r="D37" s="6">
        <f aca="true" t="shared" si="6" ref="D37:I37">D22+D23+D24+D25+D26+D27+D28+D29+D30+D31+D32+D33+D34+D35+D36</f>
        <v>600</v>
      </c>
      <c r="E37" s="6">
        <f t="shared" si="6"/>
        <v>953</v>
      </c>
      <c r="F37" s="6">
        <f t="shared" si="6"/>
        <v>40</v>
      </c>
      <c r="G37" s="6">
        <f t="shared" si="6"/>
        <v>0</v>
      </c>
      <c r="H37" s="6">
        <f t="shared" si="6"/>
        <v>0</v>
      </c>
      <c r="I37" s="6">
        <f t="shared" si="6"/>
        <v>21</v>
      </c>
      <c r="J37" s="6">
        <f t="shared" si="4"/>
        <v>2971</v>
      </c>
      <c r="K37" s="6">
        <f>SUM(K22:K36)</f>
        <v>43</v>
      </c>
      <c r="L37" s="7">
        <f t="shared" si="1"/>
        <v>3014</v>
      </c>
      <c r="M37" s="6">
        <f>SUM(M22:M36)</f>
        <v>1160</v>
      </c>
      <c r="N37" s="24">
        <f t="shared" si="2"/>
        <v>4174</v>
      </c>
    </row>
    <row r="38" spans="1:14" ht="12.75">
      <c r="A38" s="74" t="s">
        <v>456</v>
      </c>
      <c r="B38" s="80" t="s">
        <v>457</v>
      </c>
      <c r="C38" s="6"/>
      <c r="D38" s="6"/>
      <c r="E38" s="6"/>
      <c r="F38" s="14"/>
      <c r="G38" s="14"/>
      <c r="H38" s="14"/>
      <c r="I38" s="14"/>
      <c r="J38" s="6">
        <f t="shared" si="4"/>
        <v>0</v>
      </c>
      <c r="K38" s="6"/>
      <c r="L38" s="7">
        <f t="shared" si="1"/>
        <v>0</v>
      </c>
      <c r="M38" s="63"/>
      <c r="N38" s="24">
        <f t="shared" si="2"/>
        <v>0</v>
      </c>
    </row>
    <row r="39" spans="1:14" ht="12.75">
      <c r="A39" s="74">
        <v>36</v>
      </c>
      <c r="B39" s="80" t="s">
        <v>459</v>
      </c>
      <c r="C39" s="6">
        <v>461</v>
      </c>
      <c r="D39" s="6">
        <f aca="true" t="shared" si="7" ref="D39:I39">SUM(D17,D21,D26:D34)*0.27</f>
        <v>162</v>
      </c>
      <c r="E39" s="6">
        <f>SUM(E17,E21,E26:E34,E47,E50)*0.27</f>
        <v>420.66</v>
      </c>
      <c r="F39" s="6">
        <f t="shared" si="7"/>
        <v>159.3</v>
      </c>
      <c r="G39" s="6">
        <f t="shared" si="7"/>
        <v>0</v>
      </c>
      <c r="H39" s="6">
        <f t="shared" si="7"/>
        <v>20.790000000000003</v>
      </c>
      <c r="I39" s="6">
        <f t="shared" si="7"/>
        <v>5.67</v>
      </c>
      <c r="J39" s="6">
        <f t="shared" si="4"/>
        <v>1229.42</v>
      </c>
      <c r="K39" s="6">
        <v>3</v>
      </c>
      <c r="L39" s="7">
        <f t="shared" si="1"/>
        <v>1232.42</v>
      </c>
      <c r="M39" s="63">
        <v>313</v>
      </c>
      <c r="N39" s="24">
        <f t="shared" si="2"/>
        <v>1545.42</v>
      </c>
    </row>
    <row r="40" spans="1:14" ht="12.75">
      <c r="A40" s="74" t="s">
        <v>460</v>
      </c>
      <c r="B40" s="80" t="s">
        <v>461</v>
      </c>
      <c r="C40" s="6"/>
      <c r="D40" s="6"/>
      <c r="E40" s="6"/>
      <c r="F40" s="14"/>
      <c r="G40" s="14"/>
      <c r="H40" s="14"/>
      <c r="I40" s="14"/>
      <c r="J40" s="6">
        <f t="shared" si="4"/>
        <v>0</v>
      </c>
      <c r="K40" s="6">
        <v>0</v>
      </c>
      <c r="L40" s="7">
        <f t="shared" si="1"/>
        <v>0</v>
      </c>
      <c r="M40" s="63"/>
      <c r="N40" s="24">
        <f t="shared" si="2"/>
        <v>0</v>
      </c>
    </row>
    <row r="41" spans="1:14" ht="12.75">
      <c r="A41" s="74" t="s">
        <v>462</v>
      </c>
      <c r="B41" s="80" t="s">
        <v>463</v>
      </c>
      <c r="C41" s="6"/>
      <c r="D41" s="6"/>
      <c r="E41" s="6"/>
      <c r="F41" s="14"/>
      <c r="G41" s="14"/>
      <c r="H41" s="14"/>
      <c r="I41" s="14"/>
      <c r="J41" s="6">
        <f t="shared" si="4"/>
        <v>0</v>
      </c>
      <c r="K41" s="6">
        <f>SUM(K40)</f>
        <v>0</v>
      </c>
      <c r="L41" s="7">
        <f t="shared" si="1"/>
        <v>0</v>
      </c>
      <c r="M41" s="63"/>
      <c r="N41" s="24">
        <f t="shared" si="2"/>
        <v>0</v>
      </c>
    </row>
    <row r="42" spans="1:14" ht="12.75">
      <c r="A42" s="74" t="s">
        <v>464</v>
      </c>
      <c r="B42" s="80" t="s">
        <v>465</v>
      </c>
      <c r="C42" s="6"/>
      <c r="D42" s="6"/>
      <c r="E42" s="6"/>
      <c r="F42" s="14"/>
      <c r="G42" s="14"/>
      <c r="H42" s="14"/>
      <c r="I42" s="14"/>
      <c r="J42" s="6">
        <f t="shared" si="4"/>
        <v>0</v>
      </c>
      <c r="K42" s="6">
        <f>SUM(K41)</f>
        <v>0</v>
      </c>
      <c r="L42" s="7">
        <f t="shared" si="1"/>
        <v>0</v>
      </c>
      <c r="M42" s="63"/>
      <c r="N42" s="24">
        <f t="shared" si="2"/>
        <v>0</v>
      </c>
    </row>
    <row r="43" spans="1:14" ht="25.5">
      <c r="A43" s="74" t="s">
        <v>466</v>
      </c>
      <c r="B43" s="80" t="s">
        <v>467</v>
      </c>
      <c r="C43" s="6"/>
      <c r="D43" s="6"/>
      <c r="E43" s="6"/>
      <c r="F43" s="14"/>
      <c r="G43" s="14"/>
      <c r="H43" s="14"/>
      <c r="I43" s="14"/>
      <c r="J43" s="6">
        <f t="shared" si="4"/>
        <v>0</v>
      </c>
      <c r="K43" s="6">
        <f>SUM(K42)</f>
        <v>0</v>
      </c>
      <c r="L43" s="7">
        <f t="shared" si="1"/>
        <v>0</v>
      </c>
      <c r="M43" s="63"/>
      <c r="N43" s="24">
        <f t="shared" si="2"/>
        <v>0</v>
      </c>
    </row>
    <row r="44" spans="1:14" ht="12.75">
      <c r="A44" s="74" t="s">
        <v>468</v>
      </c>
      <c r="B44" s="80" t="s">
        <v>469</v>
      </c>
      <c r="C44" s="6">
        <f aca="true" t="shared" si="8" ref="C44:I44">SUM(C39:C43)</f>
        <v>461</v>
      </c>
      <c r="D44" s="6">
        <f t="shared" si="8"/>
        <v>162</v>
      </c>
      <c r="E44" s="6">
        <f t="shared" si="8"/>
        <v>420.66</v>
      </c>
      <c r="F44" s="6">
        <f t="shared" si="8"/>
        <v>159.3</v>
      </c>
      <c r="G44" s="6">
        <f t="shared" si="8"/>
        <v>0</v>
      </c>
      <c r="H44" s="6">
        <f t="shared" si="8"/>
        <v>20.790000000000003</v>
      </c>
      <c r="I44" s="6">
        <f t="shared" si="8"/>
        <v>5.67</v>
      </c>
      <c r="J44" s="6">
        <f t="shared" si="4"/>
        <v>1229.42</v>
      </c>
      <c r="K44" s="6">
        <v>12</v>
      </c>
      <c r="L44" s="7">
        <v>1241</v>
      </c>
      <c r="M44" s="63">
        <f>SUM(M39:M43)</f>
        <v>313</v>
      </c>
      <c r="N44" s="24">
        <f t="shared" si="2"/>
        <v>1554</v>
      </c>
    </row>
    <row r="45" spans="1:14" ht="12.75">
      <c r="A45" s="74" t="s">
        <v>470</v>
      </c>
      <c r="B45" s="80" t="s">
        <v>471</v>
      </c>
      <c r="C45" s="6">
        <v>20</v>
      </c>
      <c r="D45" s="6"/>
      <c r="E45" s="6">
        <v>10</v>
      </c>
      <c r="F45" s="14"/>
      <c r="G45" s="14"/>
      <c r="H45" s="14"/>
      <c r="I45" s="14"/>
      <c r="J45" s="6">
        <f t="shared" si="4"/>
        <v>30</v>
      </c>
      <c r="K45" s="6">
        <v>0</v>
      </c>
      <c r="L45" s="7">
        <f aca="true" t="shared" si="9" ref="L45:L73">J45+K45</f>
        <v>30</v>
      </c>
      <c r="M45" s="63">
        <v>-30</v>
      </c>
      <c r="N45" s="24">
        <f t="shared" si="2"/>
        <v>0</v>
      </c>
    </row>
    <row r="46" spans="1:14" ht="12.75">
      <c r="A46" s="74" t="s">
        <v>472</v>
      </c>
      <c r="B46" s="80" t="s">
        <v>473</v>
      </c>
      <c r="C46" s="6"/>
      <c r="D46" s="6"/>
      <c r="E46" s="6"/>
      <c r="F46" s="14"/>
      <c r="G46" s="14"/>
      <c r="H46" s="14"/>
      <c r="I46" s="14"/>
      <c r="J46" s="6">
        <f t="shared" si="4"/>
        <v>0</v>
      </c>
      <c r="K46" s="6">
        <v>0</v>
      </c>
      <c r="L46" s="7">
        <f t="shared" si="9"/>
        <v>0</v>
      </c>
      <c r="M46" s="63"/>
      <c r="N46" s="24">
        <f t="shared" si="2"/>
        <v>0</v>
      </c>
    </row>
    <row r="47" spans="1:14" s="21" customFormat="1" ht="12.75">
      <c r="A47" s="75" t="s">
        <v>474</v>
      </c>
      <c r="B47" s="81" t="s">
        <v>475</v>
      </c>
      <c r="C47" s="27"/>
      <c r="D47" s="27"/>
      <c r="E47" s="27">
        <v>200</v>
      </c>
      <c r="F47" s="28"/>
      <c r="G47" s="28"/>
      <c r="H47" s="28"/>
      <c r="I47" s="28"/>
      <c r="J47" s="6">
        <f t="shared" si="4"/>
        <v>200</v>
      </c>
      <c r="K47" s="27">
        <v>0</v>
      </c>
      <c r="L47" s="7">
        <f t="shared" si="9"/>
        <v>200</v>
      </c>
      <c r="M47" s="73"/>
      <c r="N47" s="24">
        <f t="shared" si="2"/>
        <v>200</v>
      </c>
    </row>
    <row r="48" spans="1:14" ht="12.75">
      <c r="A48" s="74" t="s">
        <v>476</v>
      </c>
      <c r="B48" s="81" t="s">
        <v>477</v>
      </c>
      <c r="C48" s="6">
        <v>15</v>
      </c>
      <c r="D48" s="6"/>
      <c r="E48" s="6"/>
      <c r="F48" s="14"/>
      <c r="G48" s="14"/>
      <c r="H48" s="14"/>
      <c r="I48" s="14"/>
      <c r="J48" s="6">
        <f t="shared" si="4"/>
        <v>15</v>
      </c>
      <c r="K48" s="6">
        <v>0</v>
      </c>
      <c r="L48" s="7">
        <f t="shared" si="9"/>
        <v>15</v>
      </c>
      <c r="M48" s="63">
        <v>12</v>
      </c>
      <c r="N48" s="24">
        <f t="shared" si="2"/>
        <v>27</v>
      </c>
    </row>
    <row r="49" spans="1:14" ht="12.75">
      <c r="A49" s="74" t="s">
        <v>478</v>
      </c>
      <c r="B49" s="80" t="s">
        <v>479</v>
      </c>
      <c r="C49" s="6">
        <f aca="true" t="shared" si="10" ref="C49:I49">SUM(C45:C48)</f>
        <v>35</v>
      </c>
      <c r="D49" s="6">
        <f t="shared" si="10"/>
        <v>0</v>
      </c>
      <c r="E49" s="6">
        <f t="shared" si="10"/>
        <v>210</v>
      </c>
      <c r="F49" s="6">
        <f t="shared" si="10"/>
        <v>0</v>
      </c>
      <c r="G49" s="6">
        <f t="shared" si="10"/>
        <v>0</v>
      </c>
      <c r="H49" s="6">
        <f t="shared" si="10"/>
        <v>0</v>
      </c>
      <c r="I49" s="6">
        <f t="shared" si="10"/>
        <v>0</v>
      </c>
      <c r="J49" s="6">
        <f t="shared" si="4"/>
        <v>245</v>
      </c>
      <c r="K49" s="6">
        <v>0</v>
      </c>
      <c r="L49" s="7">
        <f t="shared" si="9"/>
        <v>245</v>
      </c>
      <c r="M49" s="63">
        <f>SUM(M45:M48)</f>
        <v>-18</v>
      </c>
      <c r="N49" s="24">
        <f t="shared" si="2"/>
        <v>227</v>
      </c>
    </row>
    <row r="50" spans="1:14" ht="12.75">
      <c r="A50" s="74" t="s">
        <v>480</v>
      </c>
      <c r="B50" s="80" t="s">
        <v>481</v>
      </c>
      <c r="C50" s="6">
        <v>84</v>
      </c>
      <c r="D50" s="6"/>
      <c r="E50" s="6">
        <v>150</v>
      </c>
      <c r="F50" s="14"/>
      <c r="G50" s="14"/>
      <c r="H50" s="14"/>
      <c r="I50" s="14"/>
      <c r="J50" s="6">
        <f aca="true" t="shared" si="11" ref="J50:J68">SUM(C50:I50)</f>
        <v>234</v>
      </c>
      <c r="K50" s="6">
        <v>0</v>
      </c>
      <c r="L50" s="7">
        <f t="shared" si="9"/>
        <v>234</v>
      </c>
      <c r="M50" s="63">
        <v>115</v>
      </c>
      <c r="N50" s="24">
        <f t="shared" si="2"/>
        <v>349</v>
      </c>
    </row>
    <row r="51" spans="1:14" s="21" customFormat="1" ht="12.75">
      <c r="A51" s="75" t="s">
        <v>482</v>
      </c>
      <c r="B51" s="81" t="s">
        <v>483</v>
      </c>
      <c r="C51" s="27">
        <v>50</v>
      </c>
      <c r="D51" s="27"/>
      <c r="E51" s="27">
        <v>350</v>
      </c>
      <c r="F51" s="28">
        <v>20</v>
      </c>
      <c r="G51" s="28">
        <v>0</v>
      </c>
      <c r="H51" s="28"/>
      <c r="I51" s="28"/>
      <c r="J51" s="6">
        <f t="shared" si="11"/>
        <v>420</v>
      </c>
      <c r="K51" s="27">
        <v>460</v>
      </c>
      <c r="L51" s="7">
        <f t="shared" si="9"/>
        <v>880</v>
      </c>
      <c r="M51" s="73">
        <v>-143</v>
      </c>
      <c r="N51" s="24">
        <f t="shared" si="2"/>
        <v>737</v>
      </c>
    </row>
    <row r="52" spans="1:14" ht="12.75">
      <c r="A52" s="74" t="s">
        <v>484</v>
      </c>
      <c r="B52" s="80" t="s">
        <v>485</v>
      </c>
      <c r="C52" s="6">
        <f>C17+C21+C37+C38+C44+C49+C50+C51</f>
        <v>2517</v>
      </c>
      <c r="D52" s="6">
        <f aca="true" t="shared" si="12" ref="D52:I52">D17+D21+D37+D38+D44+D49+D50+D51</f>
        <v>762</v>
      </c>
      <c r="E52" s="6">
        <f>E17+E21+E37+E38+E44+E49+E50+E51</f>
        <v>2338.66</v>
      </c>
      <c r="F52" s="6">
        <f t="shared" si="12"/>
        <v>769.3</v>
      </c>
      <c r="G52" s="6">
        <f t="shared" si="12"/>
        <v>0</v>
      </c>
      <c r="H52" s="6">
        <f t="shared" si="12"/>
        <v>97.79</v>
      </c>
      <c r="I52" s="6">
        <f t="shared" si="12"/>
        <v>26.67</v>
      </c>
      <c r="J52" s="6">
        <f t="shared" si="11"/>
        <v>6511.42</v>
      </c>
      <c r="K52" s="6">
        <f>K17+K21+K37+K38+K44+K49+K50+K51</f>
        <v>635</v>
      </c>
      <c r="L52" s="7">
        <f t="shared" si="9"/>
        <v>7146.42</v>
      </c>
      <c r="M52" s="6">
        <f>M17+M21+M37+M38+M44++M49+M50+M51</f>
        <v>976</v>
      </c>
      <c r="N52" s="24">
        <f t="shared" si="2"/>
        <v>8122.42</v>
      </c>
    </row>
    <row r="53" spans="1:14" ht="12.75">
      <c r="A53" s="74" t="s">
        <v>486</v>
      </c>
      <c r="B53" s="80" t="s">
        <v>487</v>
      </c>
      <c r="C53" s="6"/>
      <c r="D53" s="6"/>
      <c r="E53" s="6"/>
      <c r="F53" s="14"/>
      <c r="G53" s="14"/>
      <c r="H53" s="14"/>
      <c r="I53" s="14"/>
      <c r="J53" s="6">
        <f t="shared" si="11"/>
        <v>0</v>
      </c>
      <c r="K53" s="6">
        <v>73</v>
      </c>
      <c r="L53" s="7">
        <f t="shared" si="9"/>
        <v>73</v>
      </c>
      <c r="M53" s="63"/>
      <c r="N53" s="24">
        <f t="shared" si="2"/>
        <v>73</v>
      </c>
    </row>
    <row r="54" spans="1:14" ht="12.75">
      <c r="A54" s="74" t="s">
        <v>488</v>
      </c>
      <c r="B54" s="80" t="s">
        <v>489</v>
      </c>
      <c r="C54" s="6"/>
      <c r="D54" s="6"/>
      <c r="E54" s="6"/>
      <c r="F54" s="14"/>
      <c r="G54" s="14"/>
      <c r="H54" s="14"/>
      <c r="I54" s="14"/>
      <c r="J54" s="6">
        <f t="shared" si="11"/>
        <v>0</v>
      </c>
      <c r="K54" s="6"/>
      <c r="L54" s="7">
        <f t="shared" si="9"/>
        <v>0</v>
      </c>
      <c r="M54" s="63"/>
      <c r="N54" s="24">
        <f t="shared" si="2"/>
        <v>0</v>
      </c>
    </row>
    <row r="55" spans="1:14" ht="12.75">
      <c r="A55" s="74" t="s">
        <v>490</v>
      </c>
      <c r="B55" s="80" t="s">
        <v>491</v>
      </c>
      <c r="C55" s="6"/>
      <c r="D55" s="6"/>
      <c r="E55" s="6"/>
      <c r="F55" s="14"/>
      <c r="G55" s="14"/>
      <c r="H55" s="14"/>
      <c r="I55" s="14"/>
      <c r="J55" s="6">
        <f t="shared" si="11"/>
        <v>0</v>
      </c>
      <c r="K55" s="6"/>
      <c r="L55" s="7">
        <f t="shared" si="9"/>
        <v>0</v>
      </c>
      <c r="M55" s="63"/>
      <c r="N55" s="24">
        <f t="shared" si="2"/>
        <v>0</v>
      </c>
    </row>
    <row r="56" spans="1:14" ht="12.75">
      <c r="A56" s="74" t="s">
        <v>492</v>
      </c>
      <c r="B56" s="80" t="s">
        <v>493</v>
      </c>
      <c r="C56" s="6"/>
      <c r="D56" s="6"/>
      <c r="E56" s="6"/>
      <c r="F56" s="14"/>
      <c r="G56" s="14"/>
      <c r="H56" s="14"/>
      <c r="I56" s="14"/>
      <c r="J56" s="6">
        <f t="shared" si="11"/>
        <v>0</v>
      </c>
      <c r="K56" s="6"/>
      <c r="L56" s="7">
        <f t="shared" si="9"/>
        <v>0</v>
      </c>
      <c r="M56" s="63"/>
      <c r="N56" s="24">
        <f t="shared" si="2"/>
        <v>0</v>
      </c>
    </row>
    <row r="57" spans="1:14" ht="12.75">
      <c r="A57" s="74" t="s">
        <v>494</v>
      </c>
      <c r="B57" s="80" t="s">
        <v>495</v>
      </c>
      <c r="C57" s="6"/>
      <c r="D57" s="6"/>
      <c r="E57" s="6"/>
      <c r="F57" s="14"/>
      <c r="G57" s="14"/>
      <c r="H57" s="14"/>
      <c r="I57" s="14"/>
      <c r="J57" s="6">
        <f t="shared" si="11"/>
        <v>0</v>
      </c>
      <c r="K57" s="6"/>
      <c r="L57" s="7">
        <f t="shared" si="9"/>
        <v>0</v>
      </c>
      <c r="M57" s="63"/>
      <c r="N57" s="24">
        <f t="shared" si="2"/>
        <v>0</v>
      </c>
    </row>
    <row r="58" spans="1:14" ht="12.75">
      <c r="A58" s="74" t="s">
        <v>496</v>
      </c>
      <c r="B58" s="80" t="s">
        <v>497</v>
      </c>
      <c r="C58" s="6"/>
      <c r="D58" s="6"/>
      <c r="E58" s="6"/>
      <c r="F58" s="14"/>
      <c r="G58" s="14"/>
      <c r="H58" s="14"/>
      <c r="I58" s="14"/>
      <c r="J58" s="6">
        <f t="shared" si="11"/>
        <v>0</v>
      </c>
      <c r="K58" s="6"/>
      <c r="L58" s="7">
        <f t="shared" si="9"/>
        <v>0</v>
      </c>
      <c r="M58" s="63"/>
      <c r="N58" s="24">
        <f t="shared" si="2"/>
        <v>0</v>
      </c>
    </row>
    <row r="59" spans="1:14" ht="12.75">
      <c r="A59" s="74" t="s">
        <v>498</v>
      </c>
      <c r="B59" s="80" t="s">
        <v>672</v>
      </c>
      <c r="C59" s="6">
        <f aca="true" t="shared" si="13" ref="C59:I59">SUM(C53:C58)</f>
        <v>0</v>
      </c>
      <c r="D59" s="6">
        <f t="shared" si="13"/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1"/>
        <v>0</v>
      </c>
      <c r="K59" s="6">
        <f>SUM(K53:K58)</f>
        <v>73</v>
      </c>
      <c r="L59" s="7">
        <f t="shared" si="9"/>
        <v>73</v>
      </c>
      <c r="M59" s="63"/>
      <c r="N59" s="24">
        <f t="shared" si="2"/>
        <v>73</v>
      </c>
    </row>
    <row r="60" spans="1:14" ht="12.75">
      <c r="A60" s="74" t="s">
        <v>673</v>
      </c>
      <c r="B60" s="80" t="s">
        <v>674</v>
      </c>
      <c r="C60" s="6"/>
      <c r="D60" s="6"/>
      <c r="E60" s="6"/>
      <c r="F60" s="14">
        <v>18</v>
      </c>
      <c r="G60" s="14"/>
      <c r="H60" s="14"/>
      <c r="I60" s="14"/>
      <c r="J60" s="6">
        <f t="shared" si="11"/>
        <v>18</v>
      </c>
      <c r="K60" s="6"/>
      <c r="L60" s="7">
        <f t="shared" si="9"/>
        <v>18</v>
      </c>
      <c r="M60" s="63"/>
      <c r="N60" s="24">
        <f t="shared" si="2"/>
        <v>18</v>
      </c>
    </row>
    <row r="61" spans="1:14" ht="12.75">
      <c r="A61" s="74" t="s">
        <v>675</v>
      </c>
      <c r="B61" s="80" t="s">
        <v>676</v>
      </c>
      <c r="C61" s="6"/>
      <c r="D61" s="6"/>
      <c r="E61" s="6"/>
      <c r="F61" s="14"/>
      <c r="G61" s="14"/>
      <c r="H61" s="14"/>
      <c r="I61" s="14"/>
      <c r="J61" s="6">
        <f t="shared" si="11"/>
        <v>0</v>
      </c>
      <c r="K61" s="6"/>
      <c r="L61" s="7">
        <f t="shared" si="9"/>
        <v>0</v>
      </c>
      <c r="M61" s="63"/>
      <c r="N61" s="24">
        <f t="shared" si="2"/>
        <v>0</v>
      </c>
    </row>
    <row r="62" spans="1:14" ht="12.75">
      <c r="A62" s="74" t="s">
        <v>677</v>
      </c>
      <c r="B62" s="80" t="s">
        <v>678</v>
      </c>
      <c r="C62" s="6"/>
      <c r="D62" s="6"/>
      <c r="E62" s="6"/>
      <c r="F62" s="14"/>
      <c r="G62" s="14"/>
      <c r="H62" s="14"/>
      <c r="I62" s="14"/>
      <c r="J62" s="6">
        <f t="shared" si="11"/>
        <v>0</v>
      </c>
      <c r="K62" s="6"/>
      <c r="L62" s="7">
        <f t="shared" si="9"/>
        <v>0</v>
      </c>
      <c r="M62" s="63"/>
      <c r="N62" s="24">
        <f t="shared" si="2"/>
        <v>0</v>
      </c>
    </row>
    <row r="63" spans="1:14" ht="12.75">
      <c r="A63" s="74" t="s">
        <v>679</v>
      </c>
      <c r="B63" s="80" t="s">
        <v>680</v>
      </c>
      <c r="C63" s="6"/>
      <c r="D63" s="6"/>
      <c r="E63" s="6"/>
      <c r="F63" s="14">
        <v>132</v>
      </c>
      <c r="G63" s="14"/>
      <c r="H63" s="14"/>
      <c r="I63" s="14"/>
      <c r="J63" s="6">
        <f t="shared" si="11"/>
        <v>132</v>
      </c>
      <c r="K63" s="6"/>
      <c r="L63" s="7">
        <f t="shared" si="9"/>
        <v>132</v>
      </c>
      <c r="M63" s="63"/>
      <c r="N63" s="24">
        <f t="shared" si="2"/>
        <v>132</v>
      </c>
    </row>
    <row r="64" spans="1:14" ht="12.75">
      <c r="A64" s="74" t="s">
        <v>681</v>
      </c>
      <c r="B64" s="80" t="s">
        <v>682</v>
      </c>
      <c r="C64" s="6">
        <v>127</v>
      </c>
      <c r="D64" s="6"/>
      <c r="E64" s="6"/>
      <c r="F64" s="14">
        <v>170</v>
      </c>
      <c r="G64" s="14"/>
      <c r="H64" s="14"/>
      <c r="I64" s="14"/>
      <c r="J64" s="6">
        <f t="shared" si="11"/>
        <v>297</v>
      </c>
      <c r="K64" s="6"/>
      <c r="L64" s="7">
        <f t="shared" si="9"/>
        <v>297</v>
      </c>
      <c r="M64" s="63"/>
      <c r="N64" s="24">
        <f t="shared" si="2"/>
        <v>297</v>
      </c>
    </row>
    <row r="65" spans="1:14" ht="12.75">
      <c r="A65" s="74" t="s">
        <v>683</v>
      </c>
      <c r="B65" s="80" t="s">
        <v>684</v>
      </c>
      <c r="C65" s="6">
        <f aca="true" t="shared" si="14" ref="C65:K65">SUM(C60:C64)</f>
        <v>127</v>
      </c>
      <c r="D65" s="6">
        <f t="shared" si="14"/>
        <v>0</v>
      </c>
      <c r="E65" s="6">
        <f t="shared" si="14"/>
        <v>0</v>
      </c>
      <c r="F65" s="6">
        <f t="shared" si="14"/>
        <v>320</v>
      </c>
      <c r="G65" s="6">
        <f t="shared" si="14"/>
        <v>0</v>
      </c>
      <c r="H65" s="6">
        <f t="shared" si="14"/>
        <v>0</v>
      </c>
      <c r="I65" s="6">
        <f t="shared" si="14"/>
        <v>0</v>
      </c>
      <c r="J65" s="6">
        <f t="shared" si="11"/>
        <v>447</v>
      </c>
      <c r="K65" s="6">
        <f t="shared" si="14"/>
        <v>0</v>
      </c>
      <c r="L65" s="7">
        <f t="shared" si="9"/>
        <v>447</v>
      </c>
      <c r="M65" s="63"/>
      <c r="N65" s="24">
        <f t="shared" si="2"/>
        <v>447</v>
      </c>
    </row>
    <row r="66" spans="1:14" ht="12.75">
      <c r="A66" s="74" t="s">
        <v>685</v>
      </c>
      <c r="B66" s="80" t="s">
        <v>686</v>
      </c>
      <c r="C66" s="6"/>
      <c r="D66" s="6"/>
      <c r="E66" s="6"/>
      <c r="F66" s="14"/>
      <c r="G66" s="14"/>
      <c r="H66" s="14"/>
      <c r="I66" s="14"/>
      <c r="J66" s="6">
        <f t="shared" si="11"/>
        <v>0</v>
      </c>
      <c r="K66" s="6"/>
      <c r="L66" s="7">
        <f t="shared" si="9"/>
        <v>0</v>
      </c>
      <c r="M66" s="63"/>
      <c r="N66" s="24">
        <f t="shared" si="2"/>
        <v>0</v>
      </c>
    </row>
    <row r="67" spans="1:14" ht="12.75">
      <c r="A67" s="74" t="s">
        <v>687</v>
      </c>
      <c r="B67" s="80" t="s">
        <v>688</v>
      </c>
      <c r="C67" s="6"/>
      <c r="D67" s="6"/>
      <c r="E67" s="6"/>
      <c r="F67" s="14"/>
      <c r="G67" s="14"/>
      <c r="H67" s="14"/>
      <c r="I67" s="14"/>
      <c r="J67" s="6">
        <f t="shared" si="11"/>
        <v>0</v>
      </c>
      <c r="K67" s="6"/>
      <c r="L67" s="7">
        <f t="shared" si="9"/>
        <v>0</v>
      </c>
      <c r="M67" s="63"/>
      <c r="N67" s="24">
        <f t="shared" si="2"/>
        <v>0</v>
      </c>
    </row>
    <row r="68" spans="1:14" ht="12.75">
      <c r="A68" s="74" t="s">
        <v>0</v>
      </c>
      <c r="B68" s="80" t="s">
        <v>1</v>
      </c>
      <c r="C68" s="6"/>
      <c r="D68" s="6"/>
      <c r="E68" s="6"/>
      <c r="F68" s="14"/>
      <c r="G68" s="14"/>
      <c r="H68" s="14"/>
      <c r="I68" s="14"/>
      <c r="J68" s="6">
        <f t="shared" si="11"/>
        <v>0</v>
      </c>
      <c r="K68" s="6"/>
      <c r="L68" s="7">
        <f t="shared" si="9"/>
        <v>0</v>
      </c>
      <c r="M68" s="63"/>
      <c r="N68" s="24">
        <f t="shared" si="2"/>
        <v>0</v>
      </c>
    </row>
    <row r="69" spans="1:14" ht="12.75">
      <c r="A69" s="74" t="s">
        <v>2</v>
      </c>
      <c r="B69" s="80" t="s">
        <v>3</v>
      </c>
      <c r="C69" s="6"/>
      <c r="D69" s="6"/>
      <c r="E69" s="6"/>
      <c r="F69" s="14"/>
      <c r="G69" s="14"/>
      <c r="H69" s="14"/>
      <c r="I69" s="14"/>
      <c r="J69" s="6">
        <f>SUM(C69:I69)</f>
        <v>0</v>
      </c>
      <c r="K69" s="6"/>
      <c r="L69" s="7">
        <f t="shared" si="9"/>
        <v>0</v>
      </c>
      <c r="M69" s="63"/>
      <c r="N69" s="24">
        <f>L69+M69</f>
        <v>0</v>
      </c>
    </row>
    <row r="70" spans="1:14" ht="12.75">
      <c r="A70" s="74" t="s">
        <v>4</v>
      </c>
      <c r="B70" s="80" t="s">
        <v>5</v>
      </c>
      <c r="C70" s="6">
        <f aca="true" t="shared" si="15" ref="C70:I70">SUM(C66:C69)</f>
        <v>0</v>
      </c>
      <c r="D70" s="6">
        <f t="shared" si="15"/>
        <v>0</v>
      </c>
      <c r="E70" s="6">
        <f t="shared" si="15"/>
        <v>0</v>
      </c>
      <c r="F70" s="6">
        <f t="shared" si="15"/>
        <v>0</v>
      </c>
      <c r="G70" s="6">
        <f t="shared" si="15"/>
        <v>0</v>
      </c>
      <c r="H70" s="6">
        <f t="shared" si="15"/>
        <v>0</v>
      </c>
      <c r="I70" s="6">
        <f t="shared" si="15"/>
        <v>0</v>
      </c>
      <c r="J70" s="6">
        <f>SUM(C70:I70)</f>
        <v>0</v>
      </c>
      <c r="K70" s="6"/>
      <c r="L70" s="7">
        <f t="shared" si="9"/>
        <v>0</v>
      </c>
      <c r="M70" s="63"/>
      <c r="N70" s="24">
        <f>L70+M70</f>
        <v>0</v>
      </c>
    </row>
    <row r="71" spans="1:14" ht="12.75">
      <c r="A71" s="74" t="s">
        <v>6</v>
      </c>
      <c r="B71" s="80" t="s">
        <v>7</v>
      </c>
      <c r="C71" s="6"/>
      <c r="D71" s="6"/>
      <c r="E71" s="6"/>
      <c r="F71" s="14"/>
      <c r="G71" s="14"/>
      <c r="H71" s="14"/>
      <c r="I71" s="14"/>
      <c r="J71" s="6">
        <f>SUM(C71:I71)</f>
        <v>0</v>
      </c>
      <c r="K71" s="6"/>
      <c r="L71" s="7">
        <f t="shared" si="9"/>
        <v>0</v>
      </c>
      <c r="M71" s="63"/>
      <c r="N71" s="24">
        <f>L71+M71</f>
        <v>0</v>
      </c>
    </row>
    <row r="72" spans="1:14" ht="12.75">
      <c r="A72" s="74" t="s">
        <v>8</v>
      </c>
      <c r="B72" s="80" t="s">
        <v>9</v>
      </c>
      <c r="C72" s="6">
        <f aca="true" t="shared" si="16" ref="C72:K72">SUM(C70,C65,C59,C71)</f>
        <v>127</v>
      </c>
      <c r="D72" s="6">
        <f t="shared" si="16"/>
        <v>0</v>
      </c>
      <c r="E72" s="6">
        <f t="shared" si="16"/>
        <v>0</v>
      </c>
      <c r="F72" s="6">
        <f t="shared" si="16"/>
        <v>320</v>
      </c>
      <c r="G72" s="6">
        <f t="shared" si="16"/>
        <v>0</v>
      </c>
      <c r="H72" s="6">
        <f t="shared" si="16"/>
        <v>0</v>
      </c>
      <c r="I72" s="6">
        <f t="shared" si="16"/>
        <v>0</v>
      </c>
      <c r="J72" s="6">
        <f>SUM(C72:I72)</f>
        <v>447</v>
      </c>
      <c r="K72" s="6">
        <f t="shared" si="16"/>
        <v>73</v>
      </c>
      <c r="L72" s="7">
        <f t="shared" si="9"/>
        <v>520</v>
      </c>
      <c r="M72" s="63"/>
      <c r="N72" s="24">
        <f>L72+M72</f>
        <v>520</v>
      </c>
    </row>
    <row r="73" spans="1:14" ht="13.5" thickBot="1">
      <c r="A73" s="76" t="s">
        <v>10</v>
      </c>
      <c r="B73" s="82" t="s">
        <v>11</v>
      </c>
      <c r="C73" s="83">
        <f>C52+C72</f>
        <v>2644</v>
      </c>
      <c r="D73" s="83">
        <f aca="true" t="shared" si="17" ref="D73:M73">D52+D72</f>
        <v>762</v>
      </c>
      <c r="E73" s="83">
        <f t="shared" si="17"/>
        <v>2338.66</v>
      </c>
      <c r="F73" s="83">
        <f t="shared" si="17"/>
        <v>1089.3</v>
      </c>
      <c r="G73" s="83">
        <f t="shared" si="17"/>
        <v>0</v>
      </c>
      <c r="H73" s="83">
        <f t="shared" si="17"/>
        <v>97.79</v>
      </c>
      <c r="I73" s="83">
        <f t="shared" si="17"/>
        <v>26.67</v>
      </c>
      <c r="J73" s="83">
        <f>SUM(C73:I73)</f>
        <v>6958.42</v>
      </c>
      <c r="K73" s="83">
        <f t="shared" si="17"/>
        <v>708</v>
      </c>
      <c r="L73" s="84">
        <f t="shared" si="9"/>
        <v>7666.42</v>
      </c>
      <c r="M73" s="22">
        <f t="shared" si="17"/>
        <v>976</v>
      </c>
      <c r="N73" s="26">
        <f>L73+M73</f>
        <v>8642.42</v>
      </c>
    </row>
    <row r="75" spans="2:10" ht="18">
      <c r="B75" s="15"/>
      <c r="I75" s="6"/>
      <c r="J75" s="72"/>
    </row>
    <row r="76" ht="18">
      <c r="B76" s="15"/>
    </row>
    <row r="77" ht="12.75">
      <c r="B77" s="16"/>
    </row>
  </sheetData>
  <sheetProtection/>
  <mergeCells count="2">
    <mergeCell ref="A2:N2"/>
    <mergeCell ref="A1:N1"/>
  </mergeCells>
  <printOptions/>
  <pageMargins left="0.75" right="0.75" top="1" bottom="1" header="0.5" footer="0.5"/>
  <pageSetup horizontalDpi="300" verticalDpi="300" orientation="landscape" paperSize="8" scale="74" r:id="rId3"/>
  <headerFooter alignWithMargins="0">
    <oddHeader>&amp;L&amp;C&amp;RÉrték típus: Ezer Forint</oddHeader>
    <oddFooter>&amp;LAdatellenőrző kód: -794c3b-7d6620-53-6d0-5a1f-6e74b-2b-78-14-75421b&amp;C&amp;R</oddFooter>
  </headerFooter>
  <rowBreaks count="1" manualBreakCount="1">
    <brk id="73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pane ySplit="3" topLeftCell="BM28" activePane="bottomLeft" state="frozen"/>
      <selection pane="topLeft" activeCell="A1" sqref="A1"/>
      <selection pane="bottomLeft" activeCell="A3" sqref="A3:G3"/>
    </sheetView>
  </sheetViews>
  <sheetFormatPr defaultColWidth="9.00390625" defaultRowHeight="12.75"/>
  <cols>
    <col min="1" max="1" width="56.875" style="0" customWidth="1"/>
    <col min="2" max="6" width="10.75390625" style="0" customWidth="1"/>
    <col min="7" max="7" width="12.375" style="0" customWidth="1"/>
  </cols>
  <sheetData>
    <row r="1" spans="1:7" ht="13.5" thickBot="1">
      <c r="A1" s="280" t="s">
        <v>244</v>
      </c>
      <c r="B1" s="280"/>
      <c r="C1" s="280"/>
      <c r="D1" s="280"/>
      <c r="E1" s="280"/>
      <c r="F1" s="280"/>
      <c r="G1" s="280"/>
    </row>
    <row r="2" spans="1:7" ht="19.5" customHeight="1">
      <c r="A2" s="277" t="s">
        <v>328</v>
      </c>
      <c r="B2" s="278"/>
      <c r="C2" s="278"/>
      <c r="D2" s="278"/>
      <c r="E2" s="278"/>
      <c r="F2" s="278"/>
      <c r="G2" s="279"/>
    </row>
    <row r="3" spans="1:7" ht="25.5">
      <c r="A3" s="232" t="s">
        <v>329</v>
      </c>
      <c r="B3" s="232">
        <v>841112</v>
      </c>
      <c r="C3" s="233">
        <v>889928</v>
      </c>
      <c r="D3" s="233">
        <v>890442</v>
      </c>
      <c r="E3" s="233">
        <v>910123</v>
      </c>
      <c r="F3" s="233" t="s">
        <v>499</v>
      </c>
      <c r="G3" s="234" t="s">
        <v>295</v>
      </c>
    </row>
    <row r="4" spans="1:7" ht="12.75">
      <c r="A4" s="1" t="s">
        <v>331</v>
      </c>
      <c r="B4" s="2"/>
      <c r="C4" s="3">
        <v>1368</v>
      </c>
      <c r="D4" s="3"/>
      <c r="E4" s="3"/>
      <c r="F4" s="3"/>
      <c r="G4" s="4">
        <f aca="true" t="shared" si="0" ref="G4:G11">SUM(B4:F4)</f>
        <v>1368</v>
      </c>
    </row>
    <row r="5" spans="1:7" ht="12.75">
      <c r="A5" s="5" t="s">
        <v>332</v>
      </c>
      <c r="B5" s="6"/>
      <c r="C5" s="7"/>
      <c r="D5" s="7"/>
      <c r="E5" s="7"/>
      <c r="F5" s="7"/>
      <c r="G5" s="4">
        <f t="shared" si="0"/>
        <v>0</v>
      </c>
    </row>
    <row r="6" spans="1:7" ht="12.75">
      <c r="A6" s="5" t="s">
        <v>333</v>
      </c>
      <c r="B6" s="6"/>
      <c r="C6" s="7"/>
      <c r="D6" s="7"/>
      <c r="E6" s="7"/>
      <c r="F6" s="7"/>
      <c r="G6" s="4">
        <f t="shared" si="0"/>
        <v>0</v>
      </c>
    </row>
    <row r="7" spans="1:7" ht="12.75">
      <c r="A7" s="5" t="s">
        <v>334</v>
      </c>
      <c r="B7" s="6"/>
      <c r="C7" s="7"/>
      <c r="D7" s="7"/>
      <c r="E7" s="7"/>
      <c r="F7" s="7"/>
      <c r="G7" s="4">
        <f t="shared" si="0"/>
        <v>0</v>
      </c>
    </row>
    <row r="8" spans="1:7" ht="12.75">
      <c r="A8" s="5" t="s">
        <v>335</v>
      </c>
      <c r="B8" s="6"/>
      <c r="C8" s="7"/>
      <c r="D8" s="7"/>
      <c r="E8" s="7"/>
      <c r="F8" s="7"/>
      <c r="G8" s="4">
        <f t="shared" si="0"/>
        <v>0</v>
      </c>
    </row>
    <row r="9" spans="1:7" ht="12.75">
      <c r="A9" s="5" t="s">
        <v>336</v>
      </c>
      <c r="B9" s="6"/>
      <c r="C9" s="7"/>
      <c r="D9" s="7"/>
      <c r="E9" s="7"/>
      <c r="F9" s="7">
        <v>61</v>
      </c>
      <c r="G9" s="4">
        <f t="shared" si="0"/>
        <v>61</v>
      </c>
    </row>
    <row r="10" spans="1:7" ht="25.5">
      <c r="A10" s="5" t="s">
        <v>337</v>
      </c>
      <c r="B10" s="6">
        <f>SUM(B4:B9)</f>
        <v>0</v>
      </c>
      <c r="C10" s="6">
        <f>SUM(C4:C9)</f>
        <v>1368</v>
      </c>
      <c r="D10" s="6">
        <f>SUM(D4:D9)</f>
        <v>0</v>
      </c>
      <c r="E10" s="6"/>
      <c r="F10" s="6">
        <f>SUM(F4:F9)</f>
        <v>61</v>
      </c>
      <c r="G10" s="4">
        <f t="shared" si="0"/>
        <v>1429</v>
      </c>
    </row>
    <row r="11" spans="1:7" ht="25.5">
      <c r="A11" s="5" t="s">
        <v>338</v>
      </c>
      <c r="B11" s="6"/>
      <c r="C11" s="7"/>
      <c r="D11" s="7">
        <v>2831</v>
      </c>
      <c r="E11" s="7"/>
      <c r="F11" s="7">
        <v>-9</v>
      </c>
      <c r="G11" s="4">
        <f t="shared" si="0"/>
        <v>2822</v>
      </c>
    </row>
    <row r="12" spans="1:7" ht="12.75">
      <c r="A12" s="5" t="s">
        <v>339</v>
      </c>
      <c r="B12" s="6">
        <f>SUM(B10:B11)</f>
        <v>0</v>
      </c>
      <c r="C12" s="6">
        <f>SUM(C10:C11)</f>
        <v>1368</v>
      </c>
      <c r="D12" s="6">
        <f>SUM(D10:D11)</f>
        <v>2831</v>
      </c>
      <c r="E12" s="6"/>
      <c r="F12" s="6">
        <f>SUM(F10:F11)</f>
        <v>52</v>
      </c>
      <c r="G12" s="8">
        <f>SUM(G10:G11)</f>
        <v>4251</v>
      </c>
    </row>
    <row r="13" spans="1:7" ht="12.75">
      <c r="A13" s="5" t="s">
        <v>340</v>
      </c>
      <c r="B13" s="6"/>
      <c r="C13" s="7"/>
      <c r="D13" s="7"/>
      <c r="E13" s="7"/>
      <c r="F13" s="7"/>
      <c r="G13" s="4">
        <f aca="true" t="shared" si="1" ref="G13:G59">SUM(B13:F13)</f>
        <v>0</v>
      </c>
    </row>
    <row r="14" spans="1:7" ht="12.75">
      <c r="A14" s="5" t="s">
        <v>341</v>
      </c>
      <c r="B14" s="6"/>
      <c r="C14" s="7"/>
      <c r="D14" s="7"/>
      <c r="E14" s="7"/>
      <c r="F14" s="7"/>
      <c r="G14" s="4">
        <f t="shared" si="1"/>
        <v>0</v>
      </c>
    </row>
    <row r="15" spans="1:7" ht="12.75">
      <c r="A15" s="5" t="s">
        <v>342</v>
      </c>
      <c r="B15" s="6"/>
      <c r="C15" s="7"/>
      <c r="D15" s="7"/>
      <c r="E15" s="7"/>
      <c r="F15" s="7"/>
      <c r="G15" s="4">
        <f t="shared" si="1"/>
        <v>0</v>
      </c>
    </row>
    <row r="16" spans="1:7" ht="12.75">
      <c r="A16" s="5" t="s">
        <v>343</v>
      </c>
      <c r="B16" s="6"/>
      <c r="C16" s="7"/>
      <c r="D16" s="7"/>
      <c r="E16" s="7"/>
      <c r="F16" s="7"/>
      <c r="G16" s="4">
        <f t="shared" si="1"/>
        <v>0</v>
      </c>
    </row>
    <row r="17" spans="1:7" ht="25.5">
      <c r="A17" s="5" t="s">
        <v>344</v>
      </c>
      <c r="B17" s="6">
        <f>SUM(B13:B16)</f>
        <v>0</v>
      </c>
      <c r="C17" s="6">
        <f>SUM(C13:C16)</f>
        <v>0</v>
      </c>
      <c r="D17" s="6">
        <f>SUM(D13:D16)</f>
        <v>0</v>
      </c>
      <c r="E17" s="6"/>
      <c r="F17" s="6">
        <f>SUM(F13:F16)</f>
        <v>0</v>
      </c>
      <c r="G17" s="4">
        <f t="shared" si="1"/>
        <v>0</v>
      </c>
    </row>
    <row r="18" spans="1:7" ht="25.5">
      <c r="A18" s="5" t="s">
        <v>345</v>
      </c>
      <c r="B18" s="6"/>
      <c r="C18" s="7"/>
      <c r="D18" s="7"/>
      <c r="E18" s="7"/>
      <c r="F18" s="7"/>
      <c r="G18" s="4">
        <f t="shared" si="1"/>
        <v>0</v>
      </c>
    </row>
    <row r="19" spans="1:7" ht="12.75">
      <c r="A19" s="5" t="s">
        <v>346</v>
      </c>
      <c r="B19" s="6">
        <f>SUM(B17:B18)</f>
        <v>0</v>
      </c>
      <c r="C19" s="6">
        <f>SUM(C17:C18)</f>
        <v>0</v>
      </c>
      <c r="D19" s="6">
        <f>SUM(D17:D18)</f>
        <v>0</v>
      </c>
      <c r="E19" s="6"/>
      <c r="F19" s="6">
        <f>SUM(F17:F18)</f>
        <v>0</v>
      </c>
      <c r="G19" s="4">
        <f t="shared" si="1"/>
        <v>0</v>
      </c>
    </row>
    <row r="20" spans="1:7" ht="12.75">
      <c r="A20" s="5" t="s">
        <v>347</v>
      </c>
      <c r="B20" s="6"/>
      <c r="C20" s="7"/>
      <c r="D20" s="7"/>
      <c r="E20" s="7"/>
      <c r="F20" s="7"/>
      <c r="G20" s="4">
        <f t="shared" si="1"/>
        <v>0</v>
      </c>
    </row>
    <row r="21" spans="1:7" ht="12.75">
      <c r="A21" s="5" t="s">
        <v>348</v>
      </c>
      <c r="B21" s="6"/>
      <c r="C21" s="7"/>
      <c r="D21" s="7"/>
      <c r="E21" s="7"/>
      <c r="F21" s="7"/>
      <c r="G21" s="4">
        <f t="shared" si="1"/>
        <v>0</v>
      </c>
    </row>
    <row r="22" spans="1:7" ht="12.75">
      <c r="A22" s="5" t="s">
        <v>349</v>
      </c>
      <c r="B22" s="6"/>
      <c r="C22" s="7"/>
      <c r="D22" s="7"/>
      <c r="E22" s="7"/>
      <c r="F22" s="7"/>
      <c r="G22" s="4">
        <f t="shared" si="1"/>
        <v>0</v>
      </c>
    </row>
    <row r="23" spans="1:7" ht="12.75">
      <c r="A23" s="5" t="s">
        <v>350</v>
      </c>
      <c r="B23" s="6"/>
      <c r="C23" s="7"/>
      <c r="D23" s="7"/>
      <c r="E23" s="7"/>
      <c r="F23" s="7"/>
      <c r="G23" s="4">
        <f t="shared" si="1"/>
        <v>0</v>
      </c>
    </row>
    <row r="24" spans="1:7" ht="12.75">
      <c r="A24" s="5" t="s">
        <v>351</v>
      </c>
      <c r="B24" s="6"/>
      <c r="C24" s="7"/>
      <c r="D24" s="7"/>
      <c r="E24" s="7"/>
      <c r="F24" s="7"/>
      <c r="G24" s="4">
        <f t="shared" si="1"/>
        <v>0</v>
      </c>
    </row>
    <row r="25" spans="1:7" ht="12.75">
      <c r="A25" s="5" t="s">
        <v>353</v>
      </c>
      <c r="B25" s="6"/>
      <c r="C25" s="7"/>
      <c r="D25" s="7"/>
      <c r="E25" s="7"/>
      <c r="F25" s="7"/>
      <c r="G25" s="4">
        <f t="shared" si="1"/>
        <v>0</v>
      </c>
    </row>
    <row r="26" spans="1:7" ht="25.5">
      <c r="A26" s="5" t="s">
        <v>354</v>
      </c>
      <c r="B26" s="6">
        <f>SUM(B21:B25)</f>
        <v>0</v>
      </c>
      <c r="C26" s="6">
        <f>SUM(C21:C25)</f>
        <v>0</v>
      </c>
      <c r="D26" s="6">
        <f>SUM(D21:D25)</f>
        <v>0</v>
      </c>
      <c r="E26" s="6">
        <f>SUM(E21:E25)</f>
        <v>0</v>
      </c>
      <c r="F26" s="6">
        <f>SUM(F21:F25)</f>
        <v>0</v>
      </c>
      <c r="G26" s="4">
        <f t="shared" si="1"/>
        <v>0</v>
      </c>
    </row>
    <row r="27" spans="1:7" ht="12.75">
      <c r="A27" s="5" t="s">
        <v>355</v>
      </c>
      <c r="B27" s="6"/>
      <c r="C27" s="7"/>
      <c r="D27" s="7"/>
      <c r="E27" s="7"/>
      <c r="F27" s="7">
        <v>9</v>
      </c>
      <c r="G27" s="4">
        <f t="shared" si="1"/>
        <v>9</v>
      </c>
    </row>
    <row r="28" spans="1:7" ht="12.75">
      <c r="A28" s="5" t="s">
        <v>356</v>
      </c>
      <c r="B28" s="6">
        <f>SUM(B26,B27)</f>
        <v>0</v>
      </c>
      <c r="C28" s="6">
        <f>SUM(C26,C27)</f>
        <v>0</v>
      </c>
      <c r="D28" s="6">
        <f>SUM(D26,D27)</f>
        <v>0</v>
      </c>
      <c r="E28" s="6">
        <f>SUM(E26,E27)</f>
        <v>0</v>
      </c>
      <c r="F28" s="6">
        <f>SUM(F26,F27)</f>
        <v>9</v>
      </c>
      <c r="G28" s="4">
        <f t="shared" si="1"/>
        <v>9</v>
      </c>
    </row>
    <row r="29" spans="1:7" ht="12.75">
      <c r="A29" s="5" t="s">
        <v>357</v>
      </c>
      <c r="B29" s="6"/>
      <c r="C29" s="7"/>
      <c r="D29" s="7"/>
      <c r="E29" s="7"/>
      <c r="F29" s="7"/>
      <c r="G29" s="4">
        <f t="shared" si="1"/>
        <v>0</v>
      </c>
    </row>
    <row r="30" spans="1:7" ht="12.75">
      <c r="A30" s="5" t="s">
        <v>358</v>
      </c>
      <c r="B30" s="6"/>
      <c r="C30" s="7"/>
      <c r="D30" s="7"/>
      <c r="E30" s="7"/>
      <c r="F30" s="7"/>
      <c r="G30" s="4">
        <f t="shared" si="1"/>
        <v>0</v>
      </c>
    </row>
    <row r="31" spans="1:7" ht="12.75">
      <c r="A31" s="5" t="s">
        <v>359</v>
      </c>
      <c r="B31" s="6"/>
      <c r="C31" s="7"/>
      <c r="D31" s="7"/>
      <c r="E31" s="7"/>
      <c r="F31" s="7"/>
      <c r="G31" s="4">
        <f t="shared" si="1"/>
        <v>0</v>
      </c>
    </row>
    <row r="32" spans="1:7" ht="12.75">
      <c r="A32" s="5" t="s">
        <v>360</v>
      </c>
      <c r="B32" s="6"/>
      <c r="C32" s="7">
        <v>96</v>
      </c>
      <c r="D32" s="7"/>
      <c r="E32" s="7"/>
      <c r="F32" s="7"/>
      <c r="G32" s="4">
        <f t="shared" si="1"/>
        <v>96</v>
      </c>
    </row>
    <row r="33" spans="1:7" ht="12.75">
      <c r="A33" s="5" t="s">
        <v>361</v>
      </c>
      <c r="B33" s="6"/>
      <c r="C33" s="7"/>
      <c r="D33" s="7"/>
      <c r="E33" s="7"/>
      <c r="F33" s="7"/>
      <c r="G33" s="4">
        <f t="shared" si="1"/>
        <v>0</v>
      </c>
    </row>
    <row r="34" spans="1:7" ht="25.5">
      <c r="A34" s="5" t="s">
        <v>362</v>
      </c>
      <c r="B34" s="6">
        <f>SUM(B29:B33)</f>
        <v>0</v>
      </c>
      <c r="C34" s="6">
        <f>SUM(C29:C33)</f>
        <v>96</v>
      </c>
      <c r="D34" s="6">
        <f>SUM(D29:D33)</f>
        <v>0</v>
      </c>
      <c r="E34" s="6">
        <f>SUM(E29:E33)</f>
        <v>0</v>
      </c>
      <c r="F34" s="6">
        <f>SUM(F29:F33)</f>
        <v>0</v>
      </c>
      <c r="G34" s="4">
        <f t="shared" si="1"/>
        <v>96</v>
      </c>
    </row>
    <row r="35" spans="1:7" ht="25.5">
      <c r="A35" s="5" t="s">
        <v>363</v>
      </c>
      <c r="B35" s="6"/>
      <c r="C35" s="7"/>
      <c r="D35" s="7"/>
      <c r="E35" s="7"/>
      <c r="F35" s="7"/>
      <c r="G35" s="4">
        <f t="shared" si="1"/>
        <v>0</v>
      </c>
    </row>
    <row r="36" spans="1:7" ht="25.5">
      <c r="A36" s="5" t="s">
        <v>364</v>
      </c>
      <c r="B36" s="6">
        <f>SUM(B34:B35)</f>
        <v>0</v>
      </c>
      <c r="C36" s="6">
        <f>SUM(C34:C35)</f>
        <v>96</v>
      </c>
      <c r="D36" s="6">
        <f>SUM(D34:D35)</f>
        <v>0</v>
      </c>
      <c r="E36" s="6">
        <f>SUM(E34:E35)</f>
        <v>0</v>
      </c>
      <c r="F36" s="6">
        <f>SUM(F34:F35)</f>
        <v>0</v>
      </c>
      <c r="G36" s="4">
        <f t="shared" si="1"/>
        <v>96</v>
      </c>
    </row>
    <row r="37" spans="1:7" ht="12.75">
      <c r="A37" s="5" t="s">
        <v>365</v>
      </c>
      <c r="B37" s="6"/>
      <c r="C37" s="7"/>
      <c r="D37" s="7"/>
      <c r="E37" s="7"/>
      <c r="F37" s="7"/>
      <c r="G37" s="4">
        <f t="shared" si="1"/>
        <v>0</v>
      </c>
    </row>
    <row r="38" spans="1:7" ht="12.75">
      <c r="A38" s="5" t="s">
        <v>366</v>
      </c>
      <c r="B38" s="6"/>
      <c r="C38" s="7"/>
      <c r="D38" s="7"/>
      <c r="E38" s="7"/>
      <c r="F38" s="7"/>
      <c r="G38" s="4">
        <f t="shared" si="1"/>
        <v>0</v>
      </c>
    </row>
    <row r="39" spans="1:7" ht="12.75">
      <c r="A39" s="5" t="s">
        <v>367</v>
      </c>
      <c r="B39" s="6">
        <f>SUM(B37:B38)</f>
        <v>0</v>
      </c>
      <c r="C39" s="6">
        <f>SUM(C37:C38)</f>
        <v>0</v>
      </c>
      <c r="D39" s="6">
        <f>SUM(D37:D38)</f>
        <v>0</v>
      </c>
      <c r="E39" s="6">
        <f>SUM(E37:E38)</f>
        <v>0</v>
      </c>
      <c r="F39" s="6">
        <f>SUM(F37:F38)</f>
        <v>0</v>
      </c>
      <c r="G39" s="4">
        <f t="shared" si="1"/>
        <v>0</v>
      </c>
    </row>
    <row r="40" spans="1:7" ht="25.5">
      <c r="A40" s="5" t="s">
        <v>368</v>
      </c>
      <c r="B40" s="6"/>
      <c r="C40" s="7"/>
      <c r="D40" s="7"/>
      <c r="E40" s="7"/>
      <c r="F40" s="7"/>
      <c r="G40" s="4">
        <f t="shared" si="1"/>
        <v>0</v>
      </c>
    </row>
    <row r="41" spans="1:7" ht="25.5">
      <c r="A41" s="5" t="s">
        <v>369</v>
      </c>
      <c r="B41" s="6"/>
      <c r="C41" s="7"/>
      <c r="D41" s="7"/>
      <c r="E41" s="7"/>
      <c r="F41" s="7"/>
      <c r="G41" s="4">
        <f t="shared" si="1"/>
        <v>0</v>
      </c>
    </row>
    <row r="42" spans="1:7" ht="12.75">
      <c r="A42" s="5" t="s">
        <v>370</v>
      </c>
      <c r="B42" s="6">
        <f>SUM(B40:B41)</f>
        <v>0</v>
      </c>
      <c r="C42" s="6">
        <f>SUM(C40:C41)</f>
        <v>0</v>
      </c>
      <c r="D42" s="6">
        <f>SUM(D40:D41)</f>
        <v>0</v>
      </c>
      <c r="E42" s="6">
        <f>SUM(E40:E41)</f>
        <v>0</v>
      </c>
      <c r="F42" s="6">
        <f>SUM(F40:F41)</f>
        <v>0</v>
      </c>
      <c r="G42" s="4">
        <f t="shared" si="1"/>
        <v>0</v>
      </c>
    </row>
    <row r="43" spans="1:7" ht="25.5">
      <c r="A43" s="5" t="s">
        <v>371</v>
      </c>
      <c r="B43" s="6">
        <f aca="true" t="shared" si="2" ref="B43:F44">SUM(B17,B26,B34,B37,B40)</f>
        <v>0</v>
      </c>
      <c r="C43" s="6">
        <f t="shared" si="2"/>
        <v>96</v>
      </c>
      <c r="D43" s="6">
        <f t="shared" si="2"/>
        <v>0</v>
      </c>
      <c r="E43" s="6">
        <f t="shared" si="2"/>
        <v>0</v>
      </c>
      <c r="F43" s="6">
        <f t="shared" si="2"/>
        <v>0</v>
      </c>
      <c r="G43" s="4">
        <f t="shared" si="1"/>
        <v>96</v>
      </c>
    </row>
    <row r="44" spans="1:7" ht="25.5">
      <c r="A44" s="5" t="s">
        <v>372</v>
      </c>
      <c r="B44" s="6">
        <f t="shared" si="2"/>
        <v>0</v>
      </c>
      <c r="C44" s="6">
        <f t="shared" si="2"/>
        <v>0</v>
      </c>
      <c r="D44" s="6">
        <f t="shared" si="2"/>
        <v>0</v>
      </c>
      <c r="E44" s="6">
        <f t="shared" si="2"/>
        <v>0</v>
      </c>
      <c r="F44" s="6">
        <f t="shared" si="2"/>
        <v>9</v>
      </c>
      <c r="G44" s="4">
        <f t="shared" si="1"/>
        <v>9</v>
      </c>
    </row>
    <row r="45" spans="1:7" ht="12.75">
      <c r="A45" s="5" t="s">
        <v>373</v>
      </c>
      <c r="B45" s="6">
        <f>SUM(B20,B43,B44)</f>
        <v>0</v>
      </c>
      <c r="C45" s="6">
        <f>SUM(C20,C43,C44)</f>
        <v>96</v>
      </c>
      <c r="D45" s="6">
        <f>SUM(D20,D43,D44)</f>
        <v>0</v>
      </c>
      <c r="E45" s="6">
        <f>SUM(E20,E43,E44)</f>
        <v>0</v>
      </c>
      <c r="F45" s="6">
        <f>SUM(F20,F43,F44)</f>
        <v>9</v>
      </c>
      <c r="G45" s="4">
        <f t="shared" si="1"/>
        <v>105</v>
      </c>
    </row>
    <row r="46" spans="1:7" ht="12.75">
      <c r="A46" s="5" t="s">
        <v>374</v>
      </c>
      <c r="B46" s="6">
        <v>2657</v>
      </c>
      <c r="C46" s="7"/>
      <c r="D46" s="7"/>
      <c r="E46" s="7">
        <v>180</v>
      </c>
      <c r="F46" s="7"/>
      <c r="G46" s="4">
        <f t="shared" si="1"/>
        <v>2837</v>
      </c>
    </row>
    <row r="47" spans="1:7" ht="12.75">
      <c r="A47" s="5" t="s">
        <v>375</v>
      </c>
      <c r="B47" s="6"/>
      <c r="C47" s="7"/>
      <c r="D47" s="7"/>
      <c r="E47" s="7"/>
      <c r="F47" s="7"/>
      <c r="G47" s="4">
        <f t="shared" si="1"/>
        <v>0</v>
      </c>
    </row>
    <row r="48" spans="1:7" ht="12.75">
      <c r="A48" s="5" t="s">
        <v>376</v>
      </c>
      <c r="B48" s="6"/>
      <c r="C48" s="7"/>
      <c r="D48" s="7"/>
      <c r="E48" s="7"/>
      <c r="F48" s="7"/>
      <c r="G48" s="4">
        <f t="shared" si="1"/>
        <v>0</v>
      </c>
    </row>
    <row r="49" spans="1:7" ht="12.75">
      <c r="A49" s="5" t="s">
        <v>353</v>
      </c>
      <c r="B49" s="6"/>
      <c r="C49" s="7"/>
      <c r="D49" s="7"/>
      <c r="E49" s="7"/>
      <c r="F49" s="7"/>
      <c r="G49" s="4">
        <f t="shared" si="1"/>
        <v>0</v>
      </c>
    </row>
    <row r="50" spans="1:7" ht="25.5">
      <c r="A50" s="5" t="s">
        <v>377</v>
      </c>
      <c r="B50" s="6">
        <f>SUM(B49,B48,B47)</f>
        <v>0</v>
      </c>
      <c r="C50" s="6">
        <f>SUM(C49,C48,C47)</f>
        <v>0</v>
      </c>
      <c r="D50" s="6">
        <f>SUM(D49,D48,D47)</f>
        <v>0</v>
      </c>
      <c r="E50" s="6">
        <f>SUM(E49,E48,E47)</f>
        <v>0</v>
      </c>
      <c r="F50" s="6">
        <f>SUM(F49,F48,F47)</f>
        <v>0</v>
      </c>
      <c r="G50" s="4">
        <f t="shared" si="1"/>
        <v>0</v>
      </c>
    </row>
    <row r="51" spans="1:7" ht="12.75">
      <c r="A51" s="5" t="s">
        <v>378</v>
      </c>
      <c r="B51" s="6">
        <f>SUM(B50,B46)</f>
        <v>2657</v>
      </c>
      <c r="C51" s="6">
        <f>SUM(C50,C46)</f>
        <v>0</v>
      </c>
      <c r="D51" s="6">
        <f>SUM(D50,D46)</f>
        <v>0</v>
      </c>
      <c r="E51" s="6">
        <f>SUM(E50,E46)</f>
        <v>180</v>
      </c>
      <c r="F51" s="6">
        <f>SUM(F50,F46)</f>
        <v>0</v>
      </c>
      <c r="G51" s="4">
        <f t="shared" si="1"/>
        <v>2837</v>
      </c>
    </row>
    <row r="52" spans="1:7" ht="12.75">
      <c r="A52" s="5" t="s">
        <v>379</v>
      </c>
      <c r="B52" s="6">
        <f>SUM(B12,B45,B51)</f>
        <v>2657</v>
      </c>
      <c r="C52" s="6">
        <f>SUM(C12,C45,C51)</f>
        <v>1464</v>
      </c>
      <c r="D52" s="6">
        <f>SUM(D12,D45,D51)</f>
        <v>2831</v>
      </c>
      <c r="E52" s="6">
        <f>SUM(E12,E45,E51)</f>
        <v>180</v>
      </c>
      <c r="F52" s="6">
        <f>SUM(F12,F45,F51)</f>
        <v>61</v>
      </c>
      <c r="G52" s="4">
        <f t="shared" si="1"/>
        <v>7193</v>
      </c>
    </row>
    <row r="53" spans="1:7" ht="25.5">
      <c r="A53" s="5" t="s">
        <v>380</v>
      </c>
      <c r="B53" s="6">
        <v>646</v>
      </c>
      <c r="C53" s="7">
        <v>369</v>
      </c>
      <c r="D53" s="7">
        <v>764</v>
      </c>
      <c r="E53" s="7">
        <v>44</v>
      </c>
      <c r="F53" s="7">
        <v>17</v>
      </c>
      <c r="G53" s="4">
        <f t="shared" si="1"/>
        <v>1840</v>
      </c>
    </row>
    <row r="54" spans="1:7" ht="12.75">
      <c r="A54" s="5" t="s">
        <v>381</v>
      </c>
      <c r="B54" s="6"/>
      <c r="C54" s="7"/>
      <c r="D54" s="7"/>
      <c r="E54" s="7"/>
      <c r="F54" s="7"/>
      <c r="G54" s="4">
        <f t="shared" si="1"/>
        <v>0</v>
      </c>
    </row>
    <row r="55" spans="1:7" ht="12.75">
      <c r="A55" s="5" t="s">
        <v>382</v>
      </c>
      <c r="B55" s="6"/>
      <c r="C55" s="7">
        <v>16</v>
      </c>
      <c r="D55" s="7"/>
      <c r="E55" s="7"/>
      <c r="F55" s="7"/>
      <c r="G55" s="4">
        <f t="shared" si="1"/>
        <v>16</v>
      </c>
    </row>
    <row r="56" spans="1:7" ht="12.75">
      <c r="A56" s="5" t="s">
        <v>383</v>
      </c>
      <c r="B56" s="6"/>
      <c r="C56" s="7"/>
      <c r="D56" s="7"/>
      <c r="E56" s="7"/>
      <c r="F56" s="7"/>
      <c r="G56" s="4">
        <f t="shared" si="1"/>
        <v>0</v>
      </c>
    </row>
    <row r="57" spans="1:7" ht="12.75">
      <c r="A57" s="5" t="s">
        <v>384</v>
      </c>
      <c r="B57" s="6"/>
      <c r="C57" s="7"/>
      <c r="D57" s="7"/>
      <c r="E57" s="7"/>
      <c r="F57" s="7"/>
      <c r="G57" s="4">
        <f t="shared" si="1"/>
        <v>0</v>
      </c>
    </row>
    <row r="58" spans="1:7" ht="12.75">
      <c r="A58" s="9" t="s">
        <v>385</v>
      </c>
      <c r="B58" s="6">
        <f aca="true" t="shared" si="3" ref="B58:G58">SUM(B53:B57)</f>
        <v>646</v>
      </c>
      <c r="C58" s="6">
        <f t="shared" si="3"/>
        <v>385</v>
      </c>
      <c r="D58" s="6">
        <f t="shared" si="3"/>
        <v>764</v>
      </c>
      <c r="E58" s="6">
        <f t="shared" si="3"/>
        <v>44</v>
      </c>
      <c r="F58" s="6">
        <f t="shared" si="3"/>
        <v>17</v>
      </c>
      <c r="G58" s="8">
        <f t="shared" si="3"/>
        <v>1856</v>
      </c>
    </row>
    <row r="59" spans="1:7" ht="13.5" thickBot="1">
      <c r="A59" s="10" t="s">
        <v>386</v>
      </c>
      <c r="B59" s="11"/>
      <c r="C59" s="12"/>
      <c r="D59" s="12"/>
      <c r="E59" s="12"/>
      <c r="F59" s="12"/>
      <c r="G59" s="13">
        <f t="shared" si="1"/>
        <v>0</v>
      </c>
    </row>
  </sheetData>
  <sheetProtection/>
  <mergeCells count="2">
    <mergeCell ref="A2:G2"/>
    <mergeCell ref="A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&amp;L&amp;C&amp;RÉrték típus: Ezer Forint</oddHeader>
    <oddFooter>&amp;LAdatellenőrző kód: -794c3b-7d6620-53-6d0-5a1f-6e74b-2b-78-14-75421b&amp;C&amp;R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5">
      <selection activeCell="P56" sqref="P56"/>
    </sheetView>
  </sheetViews>
  <sheetFormatPr defaultColWidth="9.00390625" defaultRowHeight="12.75"/>
  <cols>
    <col min="1" max="1" width="3.875" style="40" customWidth="1"/>
    <col min="2" max="2" width="13.375" style="41" customWidth="1"/>
    <col min="3" max="3" width="12.75390625" style="41" customWidth="1"/>
    <col min="4" max="4" width="12.625" style="41" customWidth="1"/>
    <col min="5" max="5" width="13.125" style="41" bestFit="1" customWidth="1"/>
    <col min="6" max="6" width="9.125" style="41" customWidth="1"/>
    <col min="7" max="7" width="11.125" style="41" customWidth="1"/>
    <col min="8" max="8" width="10.625" style="41" customWidth="1"/>
    <col min="9" max="9" width="12.125" style="41" customWidth="1"/>
    <col min="10" max="10" width="9.125" style="41" customWidth="1"/>
    <col min="11" max="11" width="12.125" style="41" customWidth="1"/>
    <col min="12" max="12" width="11.25390625" style="41" customWidth="1"/>
    <col min="13" max="13" width="10.75390625" style="41" customWidth="1"/>
    <col min="14" max="16384" width="9.125" style="41" customWidth="1"/>
  </cols>
  <sheetData>
    <row r="1" spans="2:13" ht="15" customHeight="1">
      <c r="B1" s="283" t="s">
        <v>238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2:13" ht="15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ht="15">
      <c r="B3" s="282" t="s">
        <v>239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2:13" ht="15">
      <c r="B4" s="43"/>
      <c r="C4" s="43"/>
      <c r="D4" s="43"/>
      <c r="E4" s="43"/>
      <c r="F4" s="43"/>
      <c r="G4" s="43"/>
      <c r="H4" s="43"/>
      <c r="I4" s="43"/>
      <c r="J4" s="286" t="s">
        <v>201</v>
      </c>
      <c r="K4" s="286"/>
      <c r="L4" s="286"/>
      <c r="M4" s="286"/>
    </row>
    <row r="5" spans="2:13" ht="15">
      <c r="B5" s="43"/>
      <c r="C5" s="43"/>
      <c r="D5" s="43"/>
      <c r="E5" s="43"/>
      <c r="F5" s="43"/>
      <c r="G5" s="43"/>
      <c r="H5" s="43"/>
      <c r="I5" s="43"/>
      <c r="J5" s="44"/>
      <c r="K5" s="44"/>
      <c r="L5" s="44"/>
      <c r="M5" s="44"/>
    </row>
    <row r="6" spans="1:13" s="46" customFormat="1" ht="14.25">
      <c r="A6" s="45"/>
      <c r="B6" s="45" t="s">
        <v>623</v>
      </c>
      <c r="C6" s="45" t="s">
        <v>624</v>
      </c>
      <c r="D6" s="45" t="s">
        <v>625</v>
      </c>
      <c r="E6" s="45" t="s">
        <v>626</v>
      </c>
      <c r="F6" s="45" t="s">
        <v>627</v>
      </c>
      <c r="G6" s="45" t="s">
        <v>628</v>
      </c>
      <c r="H6" s="45" t="s">
        <v>629</v>
      </c>
      <c r="I6" s="45" t="s">
        <v>630</v>
      </c>
      <c r="J6" s="45" t="s">
        <v>631</v>
      </c>
      <c r="K6" s="45" t="s">
        <v>632</v>
      </c>
      <c r="L6" s="45" t="s">
        <v>633</v>
      </c>
      <c r="M6" s="45" t="s">
        <v>634</v>
      </c>
    </row>
    <row r="7" spans="1:13" ht="30.75" customHeight="1">
      <c r="A7" s="285" t="s">
        <v>635</v>
      </c>
      <c r="B7" s="284" t="s">
        <v>202</v>
      </c>
      <c r="C7" s="284" t="s">
        <v>203</v>
      </c>
      <c r="D7" s="284" t="s">
        <v>204</v>
      </c>
      <c r="E7" s="284" t="s">
        <v>205</v>
      </c>
      <c r="F7" s="284"/>
      <c r="G7" s="284"/>
      <c r="H7" s="284" t="s">
        <v>206</v>
      </c>
      <c r="I7" s="284" t="s">
        <v>207</v>
      </c>
      <c r="J7" s="284" t="s">
        <v>208</v>
      </c>
      <c r="K7" s="284"/>
      <c r="L7" s="284"/>
      <c r="M7" s="284" t="s">
        <v>209</v>
      </c>
    </row>
    <row r="8" spans="1:13" ht="15.75">
      <c r="A8" s="285"/>
      <c r="B8" s="284"/>
      <c r="C8" s="284"/>
      <c r="D8" s="284"/>
      <c r="E8" s="47" t="s">
        <v>636</v>
      </c>
      <c r="F8" s="47" t="s">
        <v>639</v>
      </c>
      <c r="G8" s="47" t="s">
        <v>210</v>
      </c>
      <c r="H8" s="284"/>
      <c r="I8" s="284"/>
      <c r="J8" s="47" t="s">
        <v>211</v>
      </c>
      <c r="K8" s="47" t="s">
        <v>212</v>
      </c>
      <c r="L8" s="47" t="s">
        <v>210</v>
      </c>
      <c r="M8" s="284"/>
    </row>
    <row r="9" spans="1:13" ht="15.75">
      <c r="A9" s="48" t="s">
        <v>641</v>
      </c>
      <c r="B9" s="281" t="s">
        <v>213</v>
      </c>
      <c r="C9" s="49" t="s">
        <v>214</v>
      </c>
      <c r="D9" s="54">
        <v>11186</v>
      </c>
      <c r="E9" s="51">
        <v>2258</v>
      </c>
      <c r="F9" s="50">
        <v>2424</v>
      </c>
      <c r="G9" s="51">
        <f aca="true" t="shared" si="0" ref="G9:G32">E9-F9</f>
        <v>-166</v>
      </c>
      <c r="H9" s="51">
        <f aca="true" t="shared" si="1" ref="H9:H32">D9+G9</f>
        <v>11020</v>
      </c>
      <c r="I9" s="52" t="s">
        <v>215</v>
      </c>
      <c r="J9" s="51">
        <v>0</v>
      </c>
      <c r="K9" s="51">
        <v>0</v>
      </c>
      <c r="L9" s="51">
        <f aca="true" t="shared" si="2" ref="L9:L32">J9-K9</f>
        <v>0</v>
      </c>
      <c r="M9" s="51">
        <f aca="true" t="shared" si="3" ref="M9:M32">H9+L9</f>
        <v>11020</v>
      </c>
    </row>
    <row r="10" spans="1:13" s="57" customFormat="1" ht="15.75">
      <c r="A10" s="48" t="s">
        <v>643</v>
      </c>
      <c r="B10" s="281"/>
      <c r="C10" s="53" t="s">
        <v>216</v>
      </c>
      <c r="D10" s="55">
        <v>11186</v>
      </c>
      <c r="E10" s="55">
        <f>SUM(E9)</f>
        <v>2258</v>
      </c>
      <c r="F10" s="54">
        <f>SUM(F9)</f>
        <v>2424</v>
      </c>
      <c r="G10" s="55">
        <f t="shared" si="0"/>
        <v>-166</v>
      </c>
      <c r="H10" s="51">
        <f t="shared" si="1"/>
        <v>11020</v>
      </c>
      <c r="I10" s="56" t="s">
        <v>215</v>
      </c>
      <c r="J10" s="55">
        <v>0</v>
      </c>
      <c r="K10" s="55">
        <v>0</v>
      </c>
      <c r="L10" s="51">
        <f t="shared" si="2"/>
        <v>0</v>
      </c>
      <c r="M10" s="51">
        <f t="shared" si="3"/>
        <v>11020</v>
      </c>
    </row>
    <row r="11" spans="1:13" ht="15.75">
      <c r="A11" s="48" t="s">
        <v>646</v>
      </c>
      <c r="B11" s="281" t="s">
        <v>217</v>
      </c>
      <c r="C11" s="49" t="s">
        <v>214</v>
      </c>
      <c r="D11" s="55">
        <f>SUM(D10+G11)</f>
        <v>11020</v>
      </c>
      <c r="E11" s="51">
        <v>2258</v>
      </c>
      <c r="F11" s="50">
        <v>2424</v>
      </c>
      <c r="G11" s="51">
        <f t="shared" si="0"/>
        <v>-166</v>
      </c>
      <c r="H11" s="51">
        <f t="shared" si="1"/>
        <v>10854</v>
      </c>
      <c r="I11" s="52" t="s">
        <v>215</v>
      </c>
      <c r="J11" s="51">
        <v>0</v>
      </c>
      <c r="K11" s="51">
        <v>0</v>
      </c>
      <c r="L11" s="51">
        <f t="shared" si="2"/>
        <v>0</v>
      </c>
      <c r="M11" s="51">
        <f t="shared" si="3"/>
        <v>10854</v>
      </c>
    </row>
    <row r="12" spans="1:13" s="57" customFormat="1" ht="15.75">
      <c r="A12" s="48" t="s">
        <v>648</v>
      </c>
      <c r="B12" s="281"/>
      <c r="C12" s="53" t="s">
        <v>216</v>
      </c>
      <c r="D12" s="55">
        <v>11020</v>
      </c>
      <c r="E12" s="55">
        <f>SUM(E10:E11)</f>
        <v>4516</v>
      </c>
      <c r="F12" s="54">
        <f>SUM(F10:F11)</f>
        <v>4848</v>
      </c>
      <c r="G12" s="55">
        <f t="shared" si="0"/>
        <v>-332</v>
      </c>
      <c r="H12" s="51">
        <f t="shared" si="1"/>
        <v>10688</v>
      </c>
      <c r="I12" s="56" t="s">
        <v>215</v>
      </c>
      <c r="J12" s="55">
        <v>0</v>
      </c>
      <c r="K12" s="55">
        <v>0</v>
      </c>
      <c r="L12" s="51">
        <f t="shared" si="2"/>
        <v>0</v>
      </c>
      <c r="M12" s="51">
        <f t="shared" si="3"/>
        <v>10688</v>
      </c>
    </row>
    <row r="13" spans="1:13" ht="15.75">
      <c r="A13" s="48" t="s">
        <v>650</v>
      </c>
      <c r="B13" s="281" t="s">
        <v>218</v>
      </c>
      <c r="C13" s="49" t="s">
        <v>214</v>
      </c>
      <c r="D13" s="55">
        <v>10854</v>
      </c>
      <c r="E13" s="51">
        <v>2258</v>
      </c>
      <c r="F13" s="50">
        <v>2424</v>
      </c>
      <c r="G13" s="51">
        <f t="shared" si="0"/>
        <v>-166</v>
      </c>
      <c r="H13" s="51">
        <f t="shared" si="1"/>
        <v>10688</v>
      </c>
      <c r="I13" s="52" t="s">
        <v>215</v>
      </c>
      <c r="J13" s="51">
        <v>0</v>
      </c>
      <c r="K13" s="51">
        <v>0</v>
      </c>
      <c r="L13" s="51">
        <f t="shared" si="2"/>
        <v>0</v>
      </c>
      <c r="M13" s="51">
        <f t="shared" si="3"/>
        <v>10688</v>
      </c>
    </row>
    <row r="14" spans="1:13" ht="15.75">
      <c r="A14" s="48" t="s">
        <v>651</v>
      </c>
      <c r="B14" s="281"/>
      <c r="C14" s="53" t="s">
        <v>216</v>
      </c>
      <c r="D14" s="55">
        <v>10854</v>
      </c>
      <c r="E14" s="55">
        <f>SUM(E12:E13)</f>
        <v>6774</v>
      </c>
      <c r="F14" s="54">
        <f>SUM(F12:F13)</f>
        <v>7272</v>
      </c>
      <c r="G14" s="51">
        <f t="shared" si="0"/>
        <v>-498</v>
      </c>
      <c r="H14" s="51">
        <f t="shared" si="1"/>
        <v>10356</v>
      </c>
      <c r="I14" s="56" t="s">
        <v>215</v>
      </c>
      <c r="J14" s="55">
        <v>0</v>
      </c>
      <c r="K14" s="55">
        <v>0</v>
      </c>
      <c r="L14" s="51">
        <f t="shared" si="2"/>
        <v>0</v>
      </c>
      <c r="M14" s="51">
        <f t="shared" si="3"/>
        <v>10356</v>
      </c>
    </row>
    <row r="15" spans="1:13" ht="15.75">
      <c r="A15" s="48" t="s">
        <v>1030</v>
      </c>
      <c r="B15" s="281" t="s">
        <v>219</v>
      </c>
      <c r="C15" s="49" t="s">
        <v>214</v>
      </c>
      <c r="D15" s="55">
        <v>10688</v>
      </c>
      <c r="E15" s="51">
        <v>2258</v>
      </c>
      <c r="F15" s="51">
        <v>2424</v>
      </c>
      <c r="G15" s="51">
        <f t="shared" si="0"/>
        <v>-166</v>
      </c>
      <c r="H15" s="51">
        <f t="shared" si="1"/>
        <v>10522</v>
      </c>
      <c r="I15" s="52" t="s">
        <v>215</v>
      </c>
      <c r="J15" s="51">
        <v>0</v>
      </c>
      <c r="K15" s="51">
        <v>0</v>
      </c>
      <c r="L15" s="51">
        <f t="shared" si="2"/>
        <v>0</v>
      </c>
      <c r="M15" s="51">
        <f t="shared" si="3"/>
        <v>10522</v>
      </c>
    </row>
    <row r="16" spans="1:13" ht="15.75">
      <c r="A16" s="48" t="s">
        <v>199</v>
      </c>
      <c r="B16" s="281"/>
      <c r="C16" s="53" t="s">
        <v>216</v>
      </c>
      <c r="D16" s="55">
        <v>10688</v>
      </c>
      <c r="E16" s="55">
        <f>SUM(E14:E15)</f>
        <v>9032</v>
      </c>
      <c r="F16" s="54">
        <f>SUM(F14:F15)</f>
        <v>9696</v>
      </c>
      <c r="G16" s="51">
        <f t="shared" si="0"/>
        <v>-664</v>
      </c>
      <c r="H16" s="51">
        <f t="shared" si="1"/>
        <v>10024</v>
      </c>
      <c r="I16" s="56" t="s">
        <v>215</v>
      </c>
      <c r="J16" s="55">
        <v>0</v>
      </c>
      <c r="K16" s="55">
        <v>0</v>
      </c>
      <c r="L16" s="51">
        <f t="shared" si="2"/>
        <v>0</v>
      </c>
      <c r="M16" s="51">
        <f t="shared" si="3"/>
        <v>10024</v>
      </c>
    </row>
    <row r="17" spans="1:13" ht="15.75">
      <c r="A17" s="48" t="s">
        <v>1033</v>
      </c>
      <c r="B17" s="281" t="s">
        <v>220</v>
      </c>
      <c r="C17" s="49" t="s">
        <v>214</v>
      </c>
      <c r="D17" s="55">
        <v>10522</v>
      </c>
      <c r="E17" s="51">
        <v>2258</v>
      </c>
      <c r="F17" s="51">
        <v>2424</v>
      </c>
      <c r="G17" s="51">
        <f t="shared" si="0"/>
        <v>-166</v>
      </c>
      <c r="H17" s="51">
        <f t="shared" si="1"/>
        <v>10356</v>
      </c>
      <c r="I17" s="52" t="s">
        <v>215</v>
      </c>
      <c r="J17" s="51">
        <v>0</v>
      </c>
      <c r="K17" s="51">
        <v>0</v>
      </c>
      <c r="L17" s="51">
        <f t="shared" si="2"/>
        <v>0</v>
      </c>
      <c r="M17" s="51">
        <f t="shared" si="3"/>
        <v>10356</v>
      </c>
    </row>
    <row r="18" spans="1:13" ht="15.75">
      <c r="A18" s="48" t="s">
        <v>1036</v>
      </c>
      <c r="B18" s="281"/>
      <c r="C18" s="53" t="s">
        <v>216</v>
      </c>
      <c r="D18" s="55">
        <v>10522</v>
      </c>
      <c r="E18" s="55">
        <f>SUM(E16:E17)</f>
        <v>11290</v>
      </c>
      <c r="F18" s="54">
        <f>SUM(F16:F17)</f>
        <v>12120</v>
      </c>
      <c r="G18" s="51">
        <f t="shared" si="0"/>
        <v>-830</v>
      </c>
      <c r="H18" s="51">
        <f t="shared" si="1"/>
        <v>9692</v>
      </c>
      <c r="I18" s="56" t="s">
        <v>215</v>
      </c>
      <c r="J18" s="55">
        <v>0</v>
      </c>
      <c r="K18" s="55">
        <v>0</v>
      </c>
      <c r="L18" s="51">
        <f t="shared" si="2"/>
        <v>0</v>
      </c>
      <c r="M18" s="51">
        <f t="shared" si="3"/>
        <v>9692</v>
      </c>
    </row>
    <row r="19" spans="1:13" ht="15.75">
      <c r="A19" s="48" t="s">
        <v>1039</v>
      </c>
      <c r="B19" s="281" t="s">
        <v>221</v>
      </c>
      <c r="C19" s="49" t="s">
        <v>214</v>
      </c>
      <c r="D19" s="55">
        <v>10356</v>
      </c>
      <c r="E19" s="51">
        <v>2259</v>
      </c>
      <c r="F19" s="51">
        <v>2425</v>
      </c>
      <c r="G19" s="51">
        <f t="shared" si="0"/>
        <v>-166</v>
      </c>
      <c r="H19" s="51">
        <f t="shared" si="1"/>
        <v>10190</v>
      </c>
      <c r="I19" s="52" t="s">
        <v>215</v>
      </c>
      <c r="J19" s="51">
        <v>0</v>
      </c>
      <c r="K19" s="51">
        <v>0</v>
      </c>
      <c r="L19" s="51">
        <f t="shared" si="2"/>
        <v>0</v>
      </c>
      <c r="M19" s="51">
        <f t="shared" si="3"/>
        <v>10190</v>
      </c>
    </row>
    <row r="20" spans="1:13" ht="15.75">
      <c r="A20" s="48" t="s">
        <v>1041</v>
      </c>
      <c r="B20" s="281"/>
      <c r="C20" s="53" t="s">
        <v>216</v>
      </c>
      <c r="D20" s="55">
        <v>10356</v>
      </c>
      <c r="E20" s="55">
        <f>SUM(E18:E19)</f>
        <v>13549</v>
      </c>
      <c r="F20" s="54">
        <f>SUM(F18:F19)</f>
        <v>14545</v>
      </c>
      <c r="G20" s="51">
        <f t="shared" si="0"/>
        <v>-996</v>
      </c>
      <c r="H20" s="51">
        <f t="shared" si="1"/>
        <v>9360</v>
      </c>
      <c r="I20" s="56" t="s">
        <v>215</v>
      </c>
      <c r="J20" s="55">
        <v>0</v>
      </c>
      <c r="K20" s="55">
        <v>0</v>
      </c>
      <c r="L20" s="51">
        <f t="shared" si="2"/>
        <v>0</v>
      </c>
      <c r="M20" s="51">
        <f t="shared" si="3"/>
        <v>9360</v>
      </c>
    </row>
    <row r="21" spans="1:13" ht="15.75">
      <c r="A21" s="48" t="s">
        <v>1043</v>
      </c>
      <c r="B21" s="281" t="s">
        <v>222</v>
      </c>
      <c r="C21" s="49" t="s">
        <v>214</v>
      </c>
      <c r="D21" s="55">
        <v>10190</v>
      </c>
      <c r="E21" s="51">
        <v>2258</v>
      </c>
      <c r="F21" s="51">
        <v>2424</v>
      </c>
      <c r="G21" s="51">
        <f t="shared" si="0"/>
        <v>-166</v>
      </c>
      <c r="H21" s="51">
        <f t="shared" si="1"/>
        <v>10024</v>
      </c>
      <c r="I21" s="52" t="s">
        <v>215</v>
      </c>
      <c r="J21" s="51">
        <v>0</v>
      </c>
      <c r="K21" s="51">
        <v>0</v>
      </c>
      <c r="L21" s="51">
        <f t="shared" si="2"/>
        <v>0</v>
      </c>
      <c r="M21" s="51">
        <f t="shared" si="3"/>
        <v>10024</v>
      </c>
    </row>
    <row r="22" spans="1:13" ht="15.75">
      <c r="A22" s="48" t="s">
        <v>1046</v>
      </c>
      <c r="B22" s="281"/>
      <c r="C22" s="53" t="s">
        <v>216</v>
      </c>
      <c r="D22" s="55">
        <v>10190</v>
      </c>
      <c r="E22" s="55">
        <f>SUM(E20:E21)</f>
        <v>15807</v>
      </c>
      <c r="F22" s="54">
        <f>SUM(F20:F21)</f>
        <v>16969</v>
      </c>
      <c r="G22" s="51">
        <f t="shared" si="0"/>
        <v>-1162</v>
      </c>
      <c r="H22" s="51">
        <f t="shared" si="1"/>
        <v>9028</v>
      </c>
      <c r="I22" s="56" t="s">
        <v>215</v>
      </c>
      <c r="J22" s="55">
        <v>0</v>
      </c>
      <c r="K22" s="55">
        <v>0</v>
      </c>
      <c r="L22" s="51">
        <f t="shared" si="2"/>
        <v>0</v>
      </c>
      <c r="M22" s="51">
        <f t="shared" si="3"/>
        <v>9028</v>
      </c>
    </row>
    <row r="23" spans="1:13" ht="15.75">
      <c r="A23" s="48" t="s">
        <v>223</v>
      </c>
      <c r="B23" s="281" t="s">
        <v>224</v>
      </c>
      <c r="C23" s="49" t="s">
        <v>214</v>
      </c>
      <c r="D23" s="55">
        <v>10024</v>
      </c>
      <c r="E23" s="51">
        <v>2258</v>
      </c>
      <c r="F23" s="51">
        <v>2424</v>
      </c>
      <c r="G23" s="51">
        <f t="shared" si="0"/>
        <v>-166</v>
      </c>
      <c r="H23" s="51">
        <f t="shared" si="1"/>
        <v>9858</v>
      </c>
      <c r="I23" s="52" t="s">
        <v>215</v>
      </c>
      <c r="J23" s="51">
        <v>0</v>
      </c>
      <c r="K23" s="51">
        <v>0</v>
      </c>
      <c r="L23" s="51">
        <f t="shared" si="2"/>
        <v>0</v>
      </c>
      <c r="M23" s="51">
        <f t="shared" si="3"/>
        <v>9858</v>
      </c>
    </row>
    <row r="24" spans="1:13" ht="15.75">
      <c r="A24" s="48" t="s">
        <v>225</v>
      </c>
      <c r="B24" s="281"/>
      <c r="C24" s="53" t="s">
        <v>216</v>
      </c>
      <c r="D24" s="55">
        <v>10024</v>
      </c>
      <c r="E24" s="55">
        <f>SUM(E22:E23)</f>
        <v>18065</v>
      </c>
      <c r="F24" s="54">
        <f>SUM(F22:F23)</f>
        <v>19393</v>
      </c>
      <c r="G24" s="51">
        <f t="shared" si="0"/>
        <v>-1328</v>
      </c>
      <c r="H24" s="51">
        <f t="shared" si="1"/>
        <v>8696</v>
      </c>
      <c r="I24" s="56" t="s">
        <v>215</v>
      </c>
      <c r="J24" s="55">
        <v>0</v>
      </c>
      <c r="K24" s="55">
        <v>0</v>
      </c>
      <c r="L24" s="51">
        <f t="shared" si="2"/>
        <v>0</v>
      </c>
      <c r="M24" s="51">
        <f t="shared" si="3"/>
        <v>8696</v>
      </c>
    </row>
    <row r="25" spans="1:13" ht="15.75">
      <c r="A25" s="48" t="s">
        <v>226</v>
      </c>
      <c r="B25" s="281" t="s">
        <v>227</v>
      </c>
      <c r="C25" s="49" t="s">
        <v>214</v>
      </c>
      <c r="D25" s="55">
        <v>9858</v>
      </c>
      <c r="E25" s="51">
        <v>2258</v>
      </c>
      <c r="F25" s="51">
        <v>2424</v>
      </c>
      <c r="G25" s="51">
        <f t="shared" si="0"/>
        <v>-166</v>
      </c>
      <c r="H25" s="51">
        <f t="shared" si="1"/>
        <v>9692</v>
      </c>
      <c r="I25" s="52" t="s">
        <v>215</v>
      </c>
      <c r="J25" s="51">
        <v>0</v>
      </c>
      <c r="K25" s="51">
        <v>0</v>
      </c>
      <c r="L25" s="51">
        <f t="shared" si="2"/>
        <v>0</v>
      </c>
      <c r="M25" s="51">
        <f t="shared" si="3"/>
        <v>9692</v>
      </c>
    </row>
    <row r="26" spans="1:13" ht="15.75">
      <c r="A26" s="48" t="s">
        <v>228</v>
      </c>
      <c r="B26" s="281"/>
      <c r="C26" s="53" t="s">
        <v>216</v>
      </c>
      <c r="D26" s="55">
        <v>9858</v>
      </c>
      <c r="E26" s="55">
        <f>SUM(E24:E25)</f>
        <v>20323</v>
      </c>
      <c r="F26" s="54">
        <f>SUM(F24:F25)</f>
        <v>21817</v>
      </c>
      <c r="G26" s="51">
        <f t="shared" si="0"/>
        <v>-1494</v>
      </c>
      <c r="H26" s="51">
        <f t="shared" si="1"/>
        <v>8364</v>
      </c>
      <c r="I26" s="56" t="s">
        <v>215</v>
      </c>
      <c r="J26" s="55">
        <v>0</v>
      </c>
      <c r="K26" s="55">
        <v>0</v>
      </c>
      <c r="L26" s="51">
        <f t="shared" si="2"/>
        <v>0</v>
      </c>
      <c r="M26" s="51">
        <f t="shared" si="3"/>
        <v>8364</v>
      </c>
    </row>
    <row r="27" spans="1:13" ht="15.75">
      <c r="A27" s="48" t="s">
        <v>229</v>
      </c>
      <c r="B27" s="281" t="s">
        <v>230</v>
      </c>
      <c r="C27" s="49" t="s">
        <v>214</v>
      </c>
      <c r="D27" s="55">
        <v>9692</v>
      </c>
      <c r="E27" s="51">
        <v>2258</v>
      </c>
      <c r="F27" s="51">
        <v>2424</v>
      </c>
      <c r="G27" s="51">
        <f t="shared" si="0"/>
        <v>-166</v>
      </c>
      <c r="H27" s="51">
        <f t="shared" si="1"/>
        <v>9526</v>
      </c>
      <c r="I27" s="52" t="s">
        <v>215</v>
      </c>
      <c r="J27" s="51">
        <v>0</v>
      </c>
      <c r="K27" s="51">
        <v>0</v>
      </c>
      <c r="L27" s="51">
        <f t="shared" si="2"/>
        <v>0</v>
      </c>
      <c r="M27" s="51">
        <f t="shared" si="3"/>
        <v>9526</v>
      </c>
    </row>
    <row r="28" spans="1:13" ht="15.75">
      <c r="A28" s="48" t="s">
        <v>231</v>
      </c>
      <c r="B28" s="281"/>
      <c r="C28" s="53" t="s">
        <v>216</v>
      </c>
      <c r="D28" s="55">
        <v>9652</v>
      </c>
      <c r="E28" s="55">
        <f>SUM(E26:E27)</f>
        <v>22581</v>
      </c>
      <c r="F28" s="54">
        <f>SUM(F26:F27)</f>
        <v>24241</v>
      </c>
      <c r="G28" s="51">
        <f t="shared" si="0"/>
        <v>-1660</v>
      </c>
      <c r="H28" s="51">
        <f t="shared" si="1"/>
        <v>7992</v>
      </c>
      <c r="I28" s="56" t="s">
        <v>215</v>
      </c>
      <c r="J28" s="55">
        <v>0</v>
      </c>
      <c r="K28" s="55">
        <v>0</v>
      </c>
      <c r="L28" s="51">
        <f t="shared" si="2"/>
        <v>0</v>
      </c>
      <c r="M28" s="51">
        <f t="shared" si="3"/>
        <v>7992</v>
      </c>
    </row>
    <row r="29" spans="1:13" ht="15.75">
      <c r="A29" s="48" t="s">
        <v>232</v>
      </c>
      <c r="B29" s="281" t="s">
        <v>233</v>
      </c>
      <c r="C29" s="49" t="s">
        <v>214</v>
      </c>
      <c r="D29" s="55">
        <v>9526</v>
      </c>
      <c r="E29" s="51">
        <v>2258</v>
      </c>
      <c r="F29" s="51">
        <v>2424</v>
      </c>
      <c r="G29" s="51">
        <f t="shared" si="0"/>
        <v>-166</v>
      </c>
      <c r="H29" s="51">
        <f t="shared" si="1"/>
        <v>9360</v>
      </c>
      <c r="I29" s="52" t="s">
        <v>215</v>
      </c>
      <c r="J29" s="51">
        <v>0</v>
      </c>
      <c r="K29" s="51">
        <v>0</v>
      </c>
      <c r="L29" s="51">
        <f t="shared" si="2"/>
        <v>0</v>
      </c>
      <c r="M29" s="51">
        <f t="shared" si="3"/>
        <v>9360</v>
      </c>
    </row>
    <row r="30" spans="1:13" ht="15.75">
      <c r="A30" s="48" t="s">
        <v>234</v>
      </c>
      <c r="B30" s="281"/>
      <c r="C30" s="53" t="s">
        <v>216</v>
      </c>
      <c r="D30" s="55">
        <v>8526</v>
      </c>
      <c r="E30" s="55">
        <f>SUM(E28:E29)</f>
        <v>24839</v>
      </c>
      <c r="F30" s="54">
        <f>SUM(F28:F29)</f>
        <v>26665</v>
      </c>
      <c r="G30" s="51">
        <f t="shared" si="0"/>
        <v>-1826</v>
      </c>
      <c r="H30" s="51">
        <f t="shared" si="1"/>
        <v>6700</v>
      </c>
      <c r="I30" s="56" t="s">
        <v>215</v>
      </c>
      <c r="J30" s="55">
        <v>0</v>
      </c>
      <c r="K30" s="55">
        <v>0</v>
      </c>
      <c r="L30" s="51">
        <f t="shared" si="2"/>
        <v>0</v>
      </c>
      <c r="M30" s="51">
        <f t="shared" si="3"/>
        <v>6700</v>
      </c>
    </row>
    <row r="31" spans="1:13" ht="15.75">
      <c r="A31" s="48" t="s">
        <v>235</v>
      </c>
      <c r="B31" s="281" t="s">
        <v>236</v>
      </c>
      <c r="C31" s="49" t="s">
        <v>214</v>
      </c>
      <c r="D31" s="55">
        <v>9360</v>
      </c>
      <c r="E31" s="51">
        <v>2259</v>
      </c>
      <c r="F31" s="51">
        <v>2425</v>
      </c>
      <c r="G31" s="51">
        <f t="shared" si="0"/>
        <v>-166</v>
      </c>
      <c r="H31" s="51">
        <f t="shared" si="1"/>
        <v>9194</v>
      </c>
      <c r="I31" s="52" t="s">
        <v>215</v>
      </c>
      <c r="J31" s="51">
        <v>0</v>
      </c>
      <c r="K31" s="51">
        <v>0</v>
      </c>
      <c r="L31" s="51">
        <f t="shared" si="2"/>
        <v>0</v>
      </c>
      <c r="M31" s="51">
        <f t="shared" si="3"/>
        <v>9194</v>
      </c>
    </row>
    <row r="32" spans="1:13" ht="15.75">
      <c r="A32" s="48" t="s">
        <v>237</v>
      </c>
      <c r="B32" s="281"/>
      <c r="C32" s="53" t="s">
        <v>216</v>
      </c>
      <c r="D32" s="55">
        <v>9360</v>
      </c>
      <c r="E32" s="55">
        <f>SUM(E30:E31)</f>
        <v>27098</v>
      </c>
      <c r="F32" s="54">
        <f>SUM(F30:F31)</f>
        <v>29090</v>
      </c>
      <c r="G32" s="51">
        <f t="shared" si="0"/>
        <v>-1992</v>
      </c>
      <c r="H32" s="51">
        <f t="shared" si="1"/>
        <v>7368</v>
      </c>
      <c r="I32" s="56" t="s">
        <v>215</v>
      </c>
      <c r="J32" s="55">
        <v>0</v>
      </c>
      <c r="K32" s="55">
        <v>0</v>
      </c>
      <c r="L32" s="51">
        <f t="shared" si="2"/>
        <v>0</v>
      </c>
      <c r="M32" s="51">
        <f t="shared" si="3"/>
        <v>7368</v>
      </c>
    </row>
    <row r="34" ht="15">
      <c r="E34" s="58"/>
    </row>
  </sheetData>
  <sheetProtection/>
  <mergeCells count="24">
    <mergeCell ref="A7:A8"/>
    <mergeCell ref="J4:M4"/>
    <mergeCell ref="H7:H8"/>
    <mergeCell ref="I7:I8"/>
    <mergeCell ref="D7:D8"/>
    <mergeCell ref="E7:G7"/>
    <mergeCell ref="B25:B26"/>
    <mergeCell ref="B27:B28"/>
    <mergeCell ref="J7:L7"/>
    <mergeCell ref="M7:M8"/>
    <mergeCell ref="B9:B10"/>
    <mergeCell ref="B11:B12"/>
    <mergeCell ref="B13:B14"/>
    <mergeCell ref="B15:B16"/>
    <mergeCell ref="B29:B30"/>
    <mergeCell ref="B31:B32"/>
    <mergeCell ref="B3:M3"/>
    <mergeCell ref="B1:M1"/>
    <mergeCell ref="B17:B18"/>
    <mergeCell ref="B19:B20"/>
    <mergeCell ref="B21:B22"/>
    <mergeCell ref="B23:B24"/>
    <mergeCell ref="B7:B8"/>
    <mergeCell ref="C7:C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4.00390625" style="59" customWidth="1"/>
    <col min="2" max="2" width="22.00390625" style="59" customWidth="1"/>
    <col min="3" max="12" width="10.75390625" style="59" customWidth="1"/>
    <col min="13" max="13" width="18.875" style="59" customWidth="1"/>
    <col min="14" max="23" width="10.75390625" style="59" customWidth="1"/>
    <col min="24" max="16384" width="9.125" style="59" customWidth="1"/>
  </cols>
  <sheetData>
    <row r="1" spans="2:23" ht="15">
      <c r="B1" s="293" t="s">
        <v>245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2:23" ht="15.7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</row>
    <row r="3" spans="2:23" ht="18.75">
      <c r="B3" s="294" t="s">
        <v>246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</row>
    <row r="4" spans="13:23" ht="15">
      <c r="M4" s="295" t="s">
        <v>622</v>
      </c>
      <c r="N4" s="295"/>
      <c r="O4" s="295"/>
      <c r="P4" s="295"/>
      <c r="Q4" s="295"/>
      <c r="R4" s="295"/>
      <c r="S4" s="295"/>
      <c r="T4" s="295"/>
      <c r="U4" s="295"/>
      <c r="V4" s="295"/>
      <c r="W4" s="295"/>
    </row>
    <row r="5" spans="1:23" s="197" customFormat="1" ht="15">
      <c r="A5" s="196"/>
      <c r="B5" s="197" t="s">
        <v>623</v>
      </c>
      <c r="C5" s="197" t="s">
        <v>624</v>
      </c>
      <c r="D5" s="196" t="s">
        <v>625</v>
      </c>
      <c r="E5" s="196" t="s">
        <v>626</v>
      </c>
      <c r="F5" s="196" t="s">
        <v>627</v>
      </c>
      <c r="G5" s="196" t="s">
        <v>628</v>
      </c>
      <c r="H5" s="196" t="s">
        <v>629</v>
      </c>
      <c r="I5" s="196" t="s">
        <v>630</v>
      </c>
      <c r="J5" s="196" t="s">
        <v>631</v>
      </c>
      <c r="K5" s="196" t="s">
        <v>632</v>
      </c>
      <c r="L5" s="196" t="s">
        <v>633</v>
      </c>
      <c r="M5" s="196" t="s">
        <v>634</v>
      </c>
      <c r="N5" s="196" t="s">
        <v>924</v>
      </c>
      <c r="O5" s="196" t="s">
        <v>925</v>
      </c>
      <c r="P5" s="196" t="s">
        <v>926</v>
      </c>
      <c r="Q5" s="196" t="s">
        <v>927</v>
      </c>
      <c r="R5" s="196" t="s">
        <v>934</v>
      </c>
      <c r="S5" s="196" t="s">
        <v>935</v>
      </c>
      <c r="T5" s="196" t="s">
        <v>936</v>
      </c>
      <c r="U5" s="196" t="s">
        <v>937</v>
      </c>
      <c r="V5" s="196" t="s">
        <v>938</v>
      </c>
      <c r="W5" s="196" t="s">
        <v>939</v>
      </c>
    </row>
    <row r="6" spans="1:23" ht="15">
      <c r="A6" s="289" t="s">
        <v>635</v>
      </c>
      <c r="B6" s="292" t="s">
        <v>636</v>
      </c>
      <c r="C6" s="291" t="s">
        <v>637</v>
      </c>
      <c r="D6" s="287" t="s">
        <v>175</v>
      </c>
      <c r="E6" s="287" t="s">
        <v>295</v>
      </c>
      <c r="F6" s="287" t="s">
        <v>176</v>
      </c>
      <c r="G6" s="287" t="s">
        <v>295</v>
      </c>
      <c r="H6" s="287" t="s">
        <v>933</v>
      </c>
      <c r="I6" s="287" t="s">
        <v>295</v>
      </c>
      <c r="J6" s="287" t="s">
        <v>240</v>
      </c>
      <c r="K6" s="287" t="s">
        <v>241</v>
      </c>
      <c r="L6" s="287" t="s">
        <v>242</v>
      </c>
      <c r="M6" s="292" t="s">
        <v>639</v>
      </c>
      <c r="N6" s="291" t="s">
        <v>637</v>
      </c>
      <c r="O6" s="287" t="s">
        <v>294</v>
      </c>
      <c r="P6" s="287" t="s">
        <v>295</v>
      </c>
      <c r="Q6" s="287" t="s">
        <v>176</v>
      </c>
      <c r="R6" s="287" t="s">
        <v>295</v>
      </c>
      <c r="S6" s="287" t="s">
        <v>933</v>
      </c>
      <c r="T6" s="287" t="s">
        <v>295</v>
      </c>
      <c r="U6" s="287" t="s">
        <v>240</v>
      </c>
      <c r="V6" s="287" t="s">
        <v>241</v>
      </c>
      <c r="W6" s="287" t="s">
        <v>242</v>
      </c>
    </row>
    <row r="7" spans="1:23" ht="45.75" customHeight="1">
      <c r="A7" s="290"/>
      <c r="B7" s="292"/>
      <c r="C7" s="291"/>
      <c r="D7" s="288"/>
      <c r="E7" s="288"/>
      <c r="F7" s="288"/>
      <c r="G7" s="288"/>
      <c r="H7" s="288"/>
      <c r="I7" s="288"/>
      <c r="J7" s="288"/>
      <c r="K7" s="288"/>
      <c r="L7" s="288"/>
      <c r="M7" s="292"/>
      <c r="N7" s="291"/>
      <c r="O7" s="288"/>
      <c r="P7" s="288"/>
      <c r="Q7" s="288"/>
      <c r="R7" s="288"/>
      <c r="S7" s="288"/>
      <c r="T7" s="288"/>
      <c r="U7" s="288"/>
      <c r="V7" s="288"/>
      <c r="W7" s="288"/>
    </row>
    <row r="8" spans="1:23" ht="15">
      <c r="A8" s="198" t="s">
        <v>641</v>
      </c>
      <c r="B8" s="199" t="s">
        <v>642</v>
      </c>
      <c r="C8" s="200">
        <v>12977</v>
      </c>
      <c r="D8" s="200">
        <v>-10397</v>
      </c>
      <c r="E8" s="200">
        <f>SUM(C8:D8)</f>
        <v>2580</v>
      </c>
      <c r="F8" s="200">
        <v>-545</v>
      </c>
      <c r="G8" s="200">
        <f>SUM(E8:F8)</f>
        <v>2035</v>
      </c>
      <c r="H8" s="200"/>
      <c r="I8" s="201">
        <f>SUM(G8:H8)</f>
        <v>2035</v>
      </c>
      <c r="J8" s="202"/>
      <c r="K8" s="202">
        <f>I8-L8</f>
        <v>364</v>
      </c>
      <c r="L8" s="202">
        <v>1671</v>
      </c>
      <c r="M8" s="199" t="s">
        <v>328</v>
      </c>
      <c r="N8" s="200">
        <v>7132</v>
      </c>
      <c r="O8" s="200"/>
      <c r="P8" s="200">
        <f>SUM(N8:O8)</f>
        <v>7132</v>
      </c>
      <c r="Q8" s="200">
        <v>61</v>
      </c>
      <c r="R8" s="200">
        <f>SUM(P8:Q8)</f>
        <v>7193</v>
      </c>
      <c r="S8" s="200"/>
      <c r="T8" s="200">
        <f>SUM(R8:S8)</f>
        <v>7193</v>
      </c>
      <c r="U8" s="202"/>
      <c r="V8" s="202">
        <v>5668</v>
      </c>
      <c r="W8" s="202">
        <v>1525</v>
      </c>
    </row>
    <row r="9" spans="1:23" ht="25.5">
      <c r="A9" s="198" t="s">
        <v>643</v>
      </c>
      <c r="B9" s="199" t="s">
        <v>644</v>
      </c>
      <c r="C9" s="200">
        <v>1133</v>
      </c>
      <c r="D9" s="200">
        <v>425</v>
      </c>
      <c r="E9" s="200">
        <f aca="true" t="shared" si="0" ref="E9:E20">SUM(C9:D9)</f>
        <v>1558</v>
      </c>
      <c r="F9" s="200">
        <v>344</v>
      </c>
      <c r="G9" s="200">
        <f aca="true" t="shared" si="1" ref="G9:G20">SUM(E9:F9)</f>
        <v>1902</v>
      </c>
      <c r="H9" s="200"/>
      <c r="I9" s="201">
        <f aca="true" t="shared" si="2" ref="I9:I20">SUM(G9:H9)</f>
        <v>1902</v>
      </c>
      <c r="J9" s="202"/>
      <c r="K9" s="202">
        <f>I9-L9</f>
        <v>803</v>
      </c>
      <c r="L9" s="202">
        <v>1099</v>
      </c>
      <c r="M9" s="199" t="s">
        <v>645</v>
      </c>
      <c r="N9" s="200">
        <v>1839</v>
      </c>
      <c r="O9" s="200"/>
      <c r="P9" s="200">
        <f aca="true" t="shared" si="3" ref="P9:P20">SUM(N9:O9)</f>
        <v>1839</v>
      </c>
      <c r="Q9" s="200">
        <v>17</v>
      </c>
      <c r="R9" s="200">
        <f aca="true" t="shared" si="4" ref="R9:R20">SUM(P9:Q9)</f>
        <v>1856</v>
      </c>
      <c r="S9" s="200"/>
      <c r="T9" s="200">
        <f aca="true" t="shared" si="5" ref="T9:T20">SUM(R9:S9)</f>
        <v>1856</v>
      </c>
      <c r="U9" s="202"/>
      <c r="V9" s="202">
        <v>1454</v>
      </c>
      <c r="W9" s="202">
        <v>402</v>
      </c>
    </row>
    <row r="10" spans="1:23" ht="25.5">
      <c r="A10" s="198" t="s">
        <v>646</v>
      </c>
      <c r="B10" s="199" t="s">
        <v>148</v>
      </c>
      <c r="C10" s="200">
        <v>8473</v>
      </c>
      <c r="D10" s="200">
        <v>10143</v>
      </c>
      <c r="E10" s="200">
        <f t="shared" si="0"/>
        <v>18616</v>
      </c>
      <c r="F10" s="200">
        <v>2353</v>
      </c>
      <c r="G10" s="200">
        <f t="shared" si="1"/>
        <v>20969</v>
      </c>
      <c r="H10" s="200">
        <v>-381</v>
      </c>
      <c r="I10" s="201">
        <f t="shared" si="2"/>
        <v>20588</v>
      </c>
      <c r="J10" s="202"/>
      <c r="K10" s="202">
        <f>I10-L10</f>
        <v>18591</v>
      </c>
      <c r="L10" s="202">
        <v>1997</v>
      </c>
      <c r="M10" s="199" t="s">
        <v>647</v>
      </c>
      <c r="N10" s="200">
        <v>6958</v>
      </c>
      <c r="O10" s="200">
        <v>708</v>
      </c>
      <c r="P10" s="200">
        <f t="shared" si="3"/>
        <v>7666</v>
      </c>
      <c r="Q10" s="200">
        <v>976</v>
      </c>
      <c r="R10" s="200">
        <f t="shared" si="4"/>
        <v>8642</v>
      </c>
      <c r="S10" s="200"/>
      <c r="T10" s="200">
        <f t="shared" si="5"/>
        <v>8642</v>
      </c>
      <c r="U10" s="202"/>
      <c r="V10" s="202">
        <v>5304</v>
      </c>
      <c r="W10" s="202">
        <v>3338</v>
      </c>
    </row>
    <row r="11" spans="1:23" ht="38.25">
      <c r="A11" s="198" t="s">
        <v>648</v>
      </c>
      <c r="B11" s="199" t="s">
        <v>198</v>
      </c>
      <c r="C11" s="200">
        <v>450</v>
      </c>
      <c r="D11" s="200"/>
      <c r="E11" s="200">
        <f t="shared" si="0"/>
        <v>450</v>
      </c>
      <c r="F11" s="200"/>
      <c r="G11" s="200">
        <f t="shared" si="1"/>
        <v>450</v>
      </c>
      <c r="H11" s="200"/>
      <c r="I11" s="201">
        <f t="shared" si="2"/>
        <v>450</v>
      </c>
      <c r="J11" s="202"/>
      <c r="K11" s="202"/>
      <c r="L11" s="202">
        <v>450</v>
      </c>
      <c r="M11" s="199" t="s">
        <v>649</v>
      </c>
      <c r="N11" s="200">
        <v>7288</v>
      </c>
      <c r="O11" s="200">
        <v>10</v>
      </c>
      <c r="P11" s="200">
        <f t="shared" si="3"/>
        <v>7298</v>
      </c>
      <c r="Q11" s="200">
        <v>-545</v>
      </c>
      <c r="R11" s="200">
        <f t="shared" si="4"/>
        <v>6753</v>
      </c>
      <c r="S11" s="200"/>
      <c r="T11" s="200">
        <f t="shared" si="5"/>
        <v>6753</v>
      </c>
      <c r="U11" s="202"/>
      <c r="V11" s="202">
        <f>T11-W11</f>
        <v>6398</v>
      </c>
      <c r="W11" s="202">
        <v>355</v>
      </c>
    </row>
    <row r="12" spans="1:23" ht="38.25">
      <c r="A12" s="198" t="s">
        <v>650</v>
      </c>
      <c r="B12" s="199"/>
      <c r="C12" s="200"/>
      <c r="D12" s="200"/>
      <c r="E12" s="200">
        <f t="shared" si="0"/>
        <v>0</v>
      </c>
      <c r="F12" s="200"/>
      <c r="G12" s="200">
        <f t="shared" si="1"/>
        <v>0</v>
      </c>
      <c r="H12" s="200"/>
      <c r="I12" s="201">
        <f t="shared" si="2"/>
        <v>0</v>
      </c>
      <c r="J12" s="202"/>
      <c r="K12" s="202"/>
      <c r="L12" s="202"/>
      <c r="M12" s="199" t="s">
        <v>200</v>
      </c>
      <c r="N12" s="200">
        <v>450</v>
      </c>
      <c r="O12" s="200"/>
      <c r="P12" s="200">
        <f t="shared" si="3"/>
        <v>450</v>
      </c>
      <c r="Q12" s="200"/>
      <c r="R12" s="200">
        <f t="shared" si="4"/>
        <v>450</v>
      </c>
      <c r="S12" s="200"/>
      <c r="T12" s="200">
        <f t="shared" si="5"/>
        <v>450</v>
      </c>
      <c r="U12" s="202"/>
      <c r="V12" s="202"/>
      <c r="W12" s="202">
        <v>450</v>
      </c>
    </row>
    <row r="13" spans="1:23" ht="25.5">
      <c r="A13" s="198" t="s">
        <v>651</v>
      </c>
      <c r="B13" s="199" t="s">
        <v>652</v>
      </c>
      <c r="C13" s="200">
        <v>3865</v>
      </c>
      <c r="D13" s="200">
        <v>204</v>
      </c>
      <c r="E13" s="200">
        <f t="shared" si="0"/>
        <v>4069</v>
      </c>
      <c r="F13" s="200">
        <v>307</v>
      </c>
      <c r="G13" s="200">
        <f t="shared" si="1"/>
        <v>4376</v>
      </c>
      <c r="H13" s="200">
        <v>599</v>
      </c>
      <c r="I13" s="201">
        <f t="shared" si="2"/>
        <v>4975</v>
      </c>
      <c r="J13" s="202"/>
      <c r="K13" s="202"/>
      <c r="L13" s="202">
        <v>4975</v>
      </c>
      <c r="M13" s="199" t="s">
        <v>1029</v>
      </c>
      <c r="N13" s="200">
        <v>5330</v>
      </c>
      <c r="O13" s="200"/>
      <c r="P13" s="200">
        <f t="shared" si="3"/>
        <v>5330</v>
      </c>
      <c r="Q13" s="200">
        <v>-598</v>
      </c>
      <c r="R13" s="200">
        <f t="shared" si="4"/>
        <v>4732</v>
      </c>
      <c r="S13" s="200"/>
      <c r="T13" s="200">
        <f t="shared" si="5"/>
        <v>4732</v>
      </c>
      <c r="U13" s="202"/>
      <c r="V13" s="202">
        <f>R13-W13</f>
        <v>4607</v>
      </c>
      <c r="W13" s="202">
        <v>125</v>
      </c>
    </row>
    <row r="14" spans="1:23" ht="15">
      <c r="A14" s="198" t="s">
        <v>1030</v>
      </c>
      <c r="B14" s="199" t="s">
        <v>1031</v>
      </c>
      <c r="C14" s="200">
        <v>11472</v>
      </c>
      <c r="D14" s="200"/>
      <c r="E14" s="200">
        <f t="shared" si="0"/>
        <v>11472</v>
      </c>
      <c r="F14" s="200"/>
      <c r="G14" s="200">
        <f t="shared" si="1"/>
        <v>11472</v>
      </c>
      <c r="H14" s="200"/>
      <c r="I14" s="201">
        <f t="shared" si="2"/>
        <v>11472</v>
      </c>
      <c r="J14" s="202"/>
      <c r="K14" s="202"/>
      <c r="L14" s="202">
        <v>11472</v>
      </c>
      <c r="M14" s="199" t="s">
        <v>1032</v>
      </c>
      <c r="N14" s="200">
        <v>9480</v>
      </c>
      <c r="O14" s="200">
        <v>-851</v>
      </c>
      <c r="P14" s="200">
        <f t="shared" si="3"/>
        <v>8629</v>
      </c>
      <c r="Q14" s="200">
        <v>-312</v>
      </c>
      <c r="R14" s="200">
        <f>SUM(P14:Q14)</f>
        <v>8317</v>
      </c>
      <c r="S14" s="200">
        <v>218</v>
      </c>
      <c r="T14" s="200">
        <f t="shared" si="5"/>
        <v>8535</v>
      </c>
      <c r="U14" s="202"/>
      <c r="V14" s="202"/>
      <c r="W14" s="202">
        <v>8535</v>
      </c>
    </row>
    <row r="15" spans="1:23" s="139" customFormat="1" ht="25.5">
      <c r="A15" s="198" t="s">
        <v>199</v>
      </c>
      <c r="B15" s="203" t="s">
        <v>1034</v>
      </c>
      <c r="C15" s="201">
        <f>SUM(C8:C14)</f>
        <v>38370</v>
      </c>
      <c r="D15" s="201">
        <f>SUM(D8:D14)</f>
        <v>375</v>
      </c>
      <c r="E15" s="201">
        <f t="shared" si="0"/>
        <v>38745</v>
      </c>
      <c r="F15" s="201">
        <f>SUM(F8:F14)</f>
        <v>2459</v>
      </c>
      <c r="G15" s="201">
        <f t="shared" si="1"/>
        <v>41204</v>
      </c>
      <c r="H15" s="201">
        <f>SUM(H8:H14)</f>
        <v>218</v>
      </c>
      <c r="I15" s="201">
        <f t="shared" si="2"/>
        <v>41422</v>
      </c>
      <c r="J15" s="204">
        <f>SUM(J8:J14)</f>
        <v>0</v>
      </c>
      <c r="K15" s="204">
        <f>SUM(K8:K14)</f>
        <v>19758</v>
      </c>
      <c r="L15" s="204">
        <f>SUM(L8:L14)</f>
        <v>21664</v>
      </c>
      <c r="M15" s="203" t="s">
        <v>1035</v>
      </c>
      <c r="N15" s="201">
        <f>SUM(N8:N14)</f>
        <v>38477</v>
      </c>
      <c r="O15" s="201">
        <f>SUM(O8:O14)</f>
        <v>-133</v>
      </c>
      <c r="P15" s="201">
        <f t="shared" si="3"/>
        <v>38344</v>
      </c>
      <c r="Q15" s="201">
        <f>SUM(Q8:Q14)</f>
        <v>-401</v>
      </c>
      <c r="R15" s="201">
        <f t="shared" si="4"/>
        <v>37943</v>
      </c>
      <c r="S15" s="201">
        <f>SUM(S8:S14)</f>
        <v>218</v>
      </c>
      <c r="T15" s="200">
        <f t="shared" si="5"/>
        <v>38161</v>
      </c>
      <c r="U15" s="204">
        <f>SUM(U8:U14)</f>
        <v>0</v>
      </c>
      <c r="V15" s="204">
        <f>SUM(V8:V14)</f>
        <v>23431</v>
      </c>
      <c r="W15" s="204">
        <f>SUM(W8:W14)</f>
        <v>14730</v>
      </c>
    </row>
    <row r="16" spans="1:23" ht="25.5">
      <c r="A16" s="198" t="s">
        <v>1033</v>
      </c>
      <c r="B16" s="199" t="s">
        <v>1037</v>
      </c>
      <c r="C16" s="200">
        <v>200</v>
      </c>
      <c r="D16" s="200">
        <v>0</v>
      </c>
      <c r="E16" s="200">
        <f t="shared" si="0"/>
        <v>200</v>
      </c>
      <c r="F16" s="200"/>
      <c r="G16" s="200">
        <f t="shared" si="1"/>
        <v>200</v>
      </c>
      <c r="H16" s="200"/>
      <c r="I16" s="201">
        <f t="shared" si="2"/>
        <v>200</v>
      </c>
      <c r="J16" s="202"/>
      <c r="K16" s="202">
        <v>200</v>
      </c>
      <c r="L16" s="202"/>
      <c r="M16" s="199" t="s">
        <v>1038</v>
      </c>
      <c r="N16" s="200">
        <v>0</v>
      </c>
      <c r="O16" s="200">
        <v>508</v>
      </c>
      <c r="P16" s="200">
        <f t="shared" si="3"/>
        <v>508</v>
      </c>
      <c r="Q16" s="200">
        <v>2817</v>
      </c>
      <c r="R16" s="200">
        <f t="shared" si="4"/>
        <v>3325</v>
      </c>
      <c r="S16" s="200"/>
      <c r="T16" s="200">
        <f t="shared" si="5"/>
        <v>3325</v>
      </c>
      <c r="U16" s="202"/>
      <c r="V16" s="202">
        <v>508</v>
      </c>
      <c r="W16" s="202">
        <v>2817</v>
      </c>
    </row>
    <row r="17" spans="1:23" ht="38.25">
      <c r="A17" s="198" t="s">
        <v>1036</v>
      </c>
      <c r="B17" s="205" t="s">
        <v>1040</v>
      </c>
      <c r="C17" s="206">
        <v>0</v>
      </c>
      <c r="D17" s="206">
        <f>SUM(C17)</f>
        <v>0</v>
      </c>
      <c r="E17" s="200">
        <f t="shared" si="0"/>
        <v>0</v>
      </c>
      <c r="F17" s="200"/>
      <c r="G17" s="200">
        <f t="shared" si="1"/>
        <v>0</v>
      </c>
      <c r="H17" s="200"/>
      <c r="I17" s="201">
        <f t="shared" si="2"/>
        <v>0</v>
      </c>
      <c r="J17" s="207"/>
      <c r="K17" s="207"/>
      <c r="L17" s="202"/>
      <c r="M17" s="199" t="s">
        <v>893</v>
      </c>
      <c r="N17" s="200">
        <v>93</v>
      </c>
      <c r="O17" s="200"/>
      <c r="P17" s="200">
        <f t="shared" si="3"/>
        <v>93</v>
      </c>
      <c r="Q17" s="200">
        <v>43</v>
      </c>
      <c r="R17" s="200">
        <f t="shared" si="4"/>
        <v>136</v>
      </c>
      <c r="S17" s="200"/>
      <c r="T17" s="200">
        <f t="shared" si="5"/>
        <v>136</v>
      </c>
      <c r="U17" s="207"/>
      <c r="V17" s="202">
        <v>136</v>
      </c>
      <c r="W17" s="202"/>
    </row>
    <row r="18" spans="1:23" ht="15">
      <c r="A18" s="198" t="s">
        <v>1039</v>
      </c>
      <c r="B18" s="208"/>
      <c r="C18" s="208"/>
      <c r="D18" s="200">
        <f>SUM(C18)</f>
        <v>0</v>
      </c>
      <c r="E18" s="200">
        <f t="shared" si="0"/>
        <v>0</v>
      </c>
      <c r="F18" s="200"/>
      <c r="G18" s="200">
        <f t="shared" si="1"/>
        <v>0</v>
      </c>
      <c r="H18" s="200"/>
      <c r="I18" s="201">
        <f t="shared" si="2"/>
        <v>0</v>
      </c>
      <c r="J18" s="207"/>
      <c r="K18" s="207"/>
      <c r="L18" s="202"/>
      <c r="M18" s="199" t="s">
        <v>1042</v>
      </c>
      <c r="N18" s="200">
        <v>0</v>
      </c>
      <c r="O18" s="200"/>
      <c r="P18" s="200">
        <f t="shared" si="3"/>
        <v>0</v>
      </c>
      <c r="Q18" s="200"/>
      <c r="R18" s="200">
        <f t="shared" si="4"/>
        <v>0</v>
      </c>
      <c r="S18" s="200"/>
      <c r="T18" s="200">
        <f t="shared" si="5"/>
        <v>0</v>
      </c>
      <c r="U18" s="207"/>
      <c r="V18" s="207"/>
      <c r="W18" s="202"/>
    </row>
    <row r="19" spans="1:23" s="139" customFormat="1" ht="25.5">
      <c r="A19" s="198" t="s">
        <v>1041</v>
      </c>
      <c r="B19" s="203" t="s">
        <v>1044</v>
      </c>
      <c r="C19" s="201">
        <f>SUM(C16:C18)</f>
        <v>200</v>
      </c>
      <c r="D19" s="201">
        <v>0</v>
      </c>
      <c r="E19" s="201">
        <f t="shared" si="0"/>
        <v>200</v>
      </c>
      <c r="F19" s="201"/>
      <c r="G19" s="201">
        <f t="shared" si="1"/>
        <v>200</v>
      </c>
      <c r="H19" s="201"/>
      <c r="I19" s="201">
        <f t="shared" si="2"/>
        <v>200</v>
      </c>
      <c r="J19" s="204">
        <f>SUM(J16:J18)</f>
        <v>0</v>
      </c>
      <c r="K19" s="204">
        <f>SUM(K16:K18)</f>
        <v>200</v>
      </c>
      <c r="L19" s="204">
        <f>SUM(L16:L18)</f>
        <v>0</v>
      </c>
      <c r="M19" s="203" t="s">
        <v>1045</v>
      </c>
      <c r="N19" s="201">
        <f>SUM(N16:N18)</f>
        <v>93</v>
      </c>
      <c r="O19" s="201">
        <f>SUM(O16:O18)</f>
        <v>508</v>
      </c>
      <c r="P19" s="201">
        <f t="shared" si="3"/>
        <v>601</v>
      </c>
      <c r="Q19" s="201">
        <f>SUM(Q16:Q18)</f>
        <v>2860</v>
      </c>
      <c r="R19" s="201">
        <f t="shared" si="4"/>
        <v>3461</v>
      </c>
      <c r="S19" s="201"/>
      <c r="T19" s="200">
        <f t="shared" si="5"/>
        <v>3461</v>
      </c>
      <c r="U19" s="204">
        <f>SUM(U16:U18)</f>
        <v>0</v>
      </c>
      <c r="V19" s="204">
        <f>SUM(V16:V18)</f>
        <v>644</v>
      </c>
      <c r="W19" s="204">
        <f>SUM(W16:W18)</f>
        <v>2817</v>
      </c>
    </row>
    <row r="20" spans="1:23" s="139" customFormat="1" ht="15">
      <c r="A20" s="198" t="s">
        <v>1043</v>
      </c>
      <c r="B20" s="203" t="s">
        <v>1047</v>
      </c>
      <c r="C20" s="201">
        <f>C15+C19</f>
        <v>38570</v>
      </c>
      <c r="D20" s="201">
        <f>D15+D19</f>
        <v>375</v>
      </c>
      <c r="E20" s="201">
        <f t="shared" si="0"/>
        <v>38945</v>
      </c>
      <c r="F20" s="201">
        <f>F15+F19</f>
        <v>2459</v>
      </c>
      <c r="G20" s="201">
        <f t="shared" si="1"/>
        <v>41404</v>
      </c>
      <c r="H20" s="201">
        <f>H15+H19</f>
        <v>218</v>
      </c>
      <c r="I20" s="201">
        <f t="shared" si="2"/>
        <v>41622</v>
      </c>
      <c r="J20" s="204">
        <f>J15+J19</f>
        <v>0</v>
      </c>
      <c r="K20" s="204">
        <f>K15+K19</f>
        <v>19958</v>
      </c>
      <c r="L20" s="204">
        <f>L15+L19</f>
        <v>21664</v>
      </c>
      <c r="M20" s="203" t="s">
        <v>1048</v>
      </c>
      <c r="N20" s="201">
        <f>N15+N19</f>
        <v>38570</v>
      </c>
      <c r="O20" s="201">
        <f>O15+O19</f>
        <v>375</v>
      </c>
      <c r="P20" s="201">
        <f t="shared" si="3"/>
        <v>38945</v>
      </c>
      <c r="Q20" s="201">
        <f>Q15+Q19</f>
        <v>2459</v>
      </c>
      <c r="R20" s="201">
        <f t="shared" si="4"/>
        <v>41404</v>
      </c>
      <c r="S20" s="201">
        <f>S15+S19</f>
        <v>218</v>
      </c>
      <c r="T20" s="200">
        <f t="shared" si="5"/>
        <v>41622</v>
      </c>
      <c r="U20" s="204">
        <f>U15+U19</f>
        <v>0</v>
      </c>
      <c r="V20" s="204">
        <f>V15+V19</f>
        <v>24075</v>
      </c>
      <c r="W20" s="204">
        <f>W15+W19</f>
        <v>17547</v>
      </c>
    </row>
    <row r="30" ht="87.75" customHeight="1"/>
  </sheetData>
  <sheetProtection/>
  <mergeCells count="26">
    <mergeCell ref="W6:W7"/>
    <mergeCell ref="B1:W1"/>
    <mergeCell ref="B3:W3"/>
    <mergeCell ref="M4:W4"/>
    <mergeCell ref="O6:O7"/>
    <mergeCell ref="P6:P7"/>
    <mergeCell ref="Q6:Q7"/>
    <mergeCell ref="R6:R7"/>
    <mergeCell ref="U6:U7"/>
    <mergeCell ref="V6:V7"/>
    <mergeCell ref="K6:K7"/>
    <mergeCell ref="D6:D7"/>
    <mergeCell ref="E6:E7"/>
    <mergeCell ref="L6:L7"/>
    <mergeCell ref="F6:F7"/>
    <mergeCell ref="G6:G7"/>
    <mergeCell ref="S6:S7"/>
    <mergeCell ref="T6:T7"/>
    <mergeCell ref="A6:A7"/>
    <mergeCell ref="C6:C7"/>
    <mergeCell ref="H6:H7"/>
    <mergeCell ref="I6:I7"/>
    <mergeCell ref="N6:N7"/>
    <mergeCell ref="B6:B7"/>
    <mergeCell ref="M6:M7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43">
      <selection activeCell="O69" sqref="O69"/>
    </sheetView>
  </sheetViews>
  <sheetFormatPr defaultColWidth="9.00390625" defaultRowHeight="12.75"/>
  <cols>
    <col min="1" max="1" width="9.125" style="107" customWidth="1"/>
    <col min="2" max="2" width="51.875" style="0" customWidth="1"/>
    <col min="3" max="4" width="11.75390625" style="91" customWidth="1"/>
    <col min="5" max="5" width="13.875" style="91" customWidth="1"/>
    <col min="6" max="6" width="12.00390625" style="91" bestFit="1" customWidth="1"/>
    <col min="7" max="7" width="14.00390625" style="91" customWidth="1"/>
    <col min="8" max="8" width="12.00390625" style="0" bestFit="1" customWidth="1"/>
    <col min="9" max="9" width="13.375" style="165" customWidth="1"/>
  </cols>
  <sheetData>
    <row r="1" spans="1:7" ht="12.75">
      <c r="A1" s="250" t="s">
        <v>613</v>
      </c>
      <c r="B1" s="250"/>
      <c r="C1" s="250"/>
      <c r="D1" s="250"/>
      <c r="E1" s="250"/>
      <c r="F1" s="250"/>
      <c r="G1" s="250"/>
    </row>
    <row r="2" spans="1:9" ht="16.5" thickBot="1">
      <c r="A2" s="103"/>
      <c r="B2" s="92"/>
      <c r="C2" s="92"/>
      <c r="D2" s="92"/>
      <c r="E2" s="92"/>
      <c r="F2" s="251"/>
      <c r="G2" s="251"/>
      <c r="H2" s="251" t="s">
        <v>614</v>
      </c>
      <c r="I2" s="251"/>
    </row>
    <row r="3" spans="1:9" ht="38.25">
      <c r="A3" s="209" t="s">
        <v>641</v>
      </c>
      <c r="B3" s="210" t="s">
        <v>329</v>
      </c>
      <c r="C3" s="211" t="s">
        <v>612</v>
      </c>
      <c r="D3" s="212" t="s">
        <v>615</v>
      </c>
      <c r="E3" s="211" t="s">
        <v>616</v>
      </c>
      <c r="F3" s="212" t="s">
        <v>617</v>
      </c>
      <c r="G3" s="213" t="s">
        <v>618</v>
      </c>
      <c r="H3" s="212" t="s">
        <v>923</v>
      </c>
      <c r="I3" s="213" t="s">
        <v>922</v>
      </c>
    </row>
    <row r="4" spans="1:9" ht="12.75">
      <c r="A4" s="104" t="s">
        <v>388</v>
      </c>
      <c r="B4" s="93" t="s">
        <v>326</v>
      </c>
      <c r="C4" s="94">
        <v>4199</v>
      </c>
      <c r="D4" s="94">
        <f>E4-C4</f>
        <v>0</v>
      </c>
      <c r="E4" s="94">
        <v>4199</v>
      </c>
      <c r="F4" s="95">
        <v>-9</v>
      </c>
      <c r="G4" s="154">
        <f aca="true" t="shared" si="0" ref="G4:G23">E4+F4</f>
        <v>4190</v>
      </c>
      <c r="H4" s="63"/>
      <c r="I4" s="166">
        <f>SUM(G4:H4)</f>
        <v>4190</v>
      </c>
    </row>
    <row r="5" spans="1:9" ht="12.75">
      <c r="A5" s="104" t="s">
        <v>390</v>
      </c>
      <c r="B5" s="93" t="s">
        <v>327</v>
      </c>
      <c r="C5" s="94">
        <v>96</v>
      </c>
      <c r="D5" s="94">
        <f aca="true" t="shared" si="1" ref="D5:D71">E5-C5</f>
        <v>0</v>
      </c>
      <c r="E5" s="94">
        <v>96</v>
      </c>
      <c r="F5" s="95">
        <v>70</v>
      </c>
      <c r="G5" s="154">
        <f t="shared" si="0"/>
        <v>166</v>
      </c>
      <c r="H5" s="63"/>
      <c r="I5" s="166">
        <f aca="true" t="shared" si="2" ref="I5:I24">SUM(G5:H5)</f>
        <v>166</v>
      </c>
    </row>
    <row r="6" spans="1:16" ht="12.75">
      <c r="A6" s="104" t="s">
        <v>392</v>
      </c>
      <c r="B6" s="93" t="s">
        <v>619</v>
      </c>
      <c r="C6" s="94">
        <v>2837</v>
      </c>
      <c r="D6" s="94">
        <f t="shared" si="1"/>
        <v>0</v>
      </c>
      <c r="E6" s="94">
        <v>2837</v>
      </c>
      <c r="F6" s="95">
        <v>0</v>
      </c>
      <c r="G6" s="154">
        <f t="shared" si="0"/>
        <v>2837</v>
      </c>
      <c r="H6" s="63"/>
      <c r="I6" s="166">
        <f t="shared" si="2"/>
        <v>2837</v>
      </c>
      <c r="N6" s="99"/>
      <c r="P6" s="153"/>
    </row>
    <row r="7" spans="1:9" ht="25.5">
      <c r="A7" s="105" t="s">
        <v>394</v>
      </c>
      <c r="B7" s="96" t="s">
        <v>620</v>
      </c>
      <c r="C7" s="97">
        <f>SUM(C4:C6)</f>
        <v>7132</v>
      </c>
      <c r="D7" s="94">
        <f t="shared" si="1"/>
        <v>0</v>
      </c>
      <c r="E7" s="97">
        <f>SUM(E4:E6)</f>
        <v>7132</v>
      </c>
      <c r="F7" s="97">
        <f>SUM(F4:F6)</f>
        <v>61</v>
      </c>
      <c r="G7" s="154">
        <f t="shared" si="0"/>
        <v>7193</v>
      </c>
      <c r="H7" s="63"/>
      <c r="I7" s="166">
        <f t="shared" si="2"/>
        <v>7193</v>
      </c>
    </row>
    <row r="8" spans="1:9" ht="25.5">
      <c r="A8" s="105" t="s">
        <v>396</v>
      </c>
      <c r="B8" s="96" t="s">
        <v>621</v>
      </c>
      <c r="C8" s="97">
        <v>1839</v>
      </c>
      <c r="D8" s="94">
        <f t="shared" si="1"/>
        <v>0</v>
      </c>
      <c r="E8" s="97">
        <v>1839</v>
      </c>
      <c r="F8" s="98">
        <v>17</v>
      </c>
      <c r="G8" s="154">
        <f t="shared" si="0"/>
        <v>1856</v>
      </c>
      <c r="H8" s="63"/>
      <c r="I8" s="166">
        <f t="shared" si="2"/>
        <v>1856</v>
      </c>
    </row>
    <row r="9" spans="1:9" ht="12.75">
      <c r="A9" s="104" t="s">
        <v>398</v>
      </c>
      <c r="B9" s="93" t="s">
        <v>571</v>
      </c>
      <c r="C9" s="94">
        <v>16</v>
      </c>
      <c r="D9" s="94">
        <f t="shared" si="1"/>
        <v>0</v>
      </c>
      <c r="E9" s="94">
        <v>16</v>
      </c>
      <c r="F9" s="95">
        <v>0</v>
      </c>
      <c r="G9" s="154">
        <f t="shared" si="0"/>
        <v>16</v>
      </c>
      <c r="H9" s="63"/>
      <c r="I9" s="166">
        <f t="shared" si="2"/>
        <v>16</v>
      </c>
    </row>
    <row r="10" spans="1:9" ht="12.75">
      <c r="A10" s="105" t="s">
        <v>400</v>
      </c>
      <c r="B10" s="96" t="s">
        <v>505</v>
      </c>
      <c r="C10" s="97">
        <v>6958</v>
      </c>
      <c r="D10" s="94">
        <f t="shared" si="1"/>
        <v>708</v>
      </c>
      <c r="E10" s="97">
        <v>7666</v>
      </c>
      <c r="F10" s="98">
        <v>976</v>
      </c>
      <c r="G10" s="154">
        <f t="shared" si="0"/>
        <v>8642</v>
      </c>
      <c r="H10" s="63"/>
      <c r="I10" s="166">
        <f t="shared" si="2"/>
        <v>8642</v>
      </c>
    </row>
    <row r="11" spans="1:9" ht="12.75">
      <c r="A11" s="104" t="s">
        <v>402</v>
      </c>
      <c r="B11" s="93" t="s">
        <v>572</v>
      </c>
      <c r="C11" s="94">
        <v>0</v>
      </c>
      <c r="D11" s="94">
        <f t="shared" si="1"/>
        <v>0</v>
      </c>
      <c r="E11" s="94">
        <v>0</v>
      </c>
      <c r="F11" s="95"/>
      <c r="G11" s="154">
        <f t="shared" si="0"/>
        <v>0</v>
      </c>
      <c r="H11" s="63"/>
      <c r="I11" s="166">
        <f t="shared" si="2"/>
        <v>0</v>
      </c>
    </row>
    <row r="12" spans="1:9" ht="12.75">
      <c r="A12" s="104" t="s">
        <v>404</v>
      </c>
      <c r="B12" s="93" t="s">
        <v>506</v>
      </c>
      <c r="C12" s="94">
        <v>0</v>
      </c>
      <c r="D12" s="94">
        <f t="shared" si="1"/>
        <v>0</v>
      </c>
      <c r="E12" s="94">
        <v>0</v>
      </c>
      <c r="F12" s="95"/>
      <c r="G12" s="154">
        <f t="shared" si="0"/>
        <v>0</v>
      </c>
      <c r="H12" s="63"/>
      <c r="I12" s="166">
        <f t="shared" si="2"/>
        <v>0</v>
      </c>
    </row>
    <row r="13" spans="1:9" ht="12.75">
      <c r="A13" s="104" t="s">
        <v>406</v>
      </c>
      <c r="B13" s="93" t="s">
        <v>507</v>
      </c>
      <c r="C13" s="94">
        <v>0</v>
      </c>
      <c r="D13" s="94">
        <v>73</v>
      </c>
      <c r="E13" s="94">
        <v>73</v>
      </c>
      <c r="F13" s="95">
        <v>0</v>
      </c>
      <c r="G13" s="154">
        <f t="shared" si="0"/>
        <v>73</v>
      </c>
      <c r="H13" s="63"/>
      <c r="I13" s="166">
        <f t="shared" si="2"/>
        <v>73</v>
      </c>
    </row>
    <row r="14" spans="1:9" ht="25.5">
      <c r="A14" s="104" t="s">
        <v>408</v>
      </c>
      <c r="B14" s="93" t="s">
        <v>508</v>
      </c>
      <c r="C14" s="94">
        <v>0</v>
      </c>
      <c r="D14" s="94">
        <f t="shared" si="1"/>
        <v>0</v>
      </c>
      <c r="E14" s="94">
        <v>0</v>
      </c>
      <c r="F14" s="95"/>
      <c r="G14" s="154">
        <f t="shared" si="0"/>
        <v>0</v>
      </c>
      <c r="H14" s="63"/>
      <c r="I14" s="166">
        <f t="shared" si="2"/>
        <v>0</v>
      </c>
    </row>
    <row r="15" spans="1:9" ht="25.5">
      <c r="A15" s="104" t="s">
        <v>410</v>
      </c>
      <c r="B15" s="93" t="s">
        <v>509</v>
      </c>
      <c r="C15" s="94">
        <v>0</v>
      </c>
      <c r="D15" s="94">
        <f t="shared" si="1"/>
        <v>0</v>
      </c>
      <c r="E15" s="94">
        <v>0</v>
      </c>
      <c r="F15" s="95"/>
      <c r="G15" s="154">
        <f t="shared" si="0"/>
        <v>0</v>
      </c>
      <c r="H15" s="63"/>
      <c r="I15" s="166">
        <f t="shared" si="2"/>
        <v>0</v>
      </c>
    </row>
    <row r="16" spans="1:9" ht="25.5">
      <c r="A16" s="104" t="s">
        <v>412</v>
      </c>
      <c r="B16" s="93" t="s">
        <v>1158</v>
      </c>
      <c r="C16" s="94">
        <v>0</v>
      </c>
      <c r="D16" s="94">
        <f t="shared" si="1"/>
        <v>0</v>
      </c>
      <c r="E16" s="94">
        <v>0</v>
      </c>
      <c r="F16" s="95"/>
      <c r="G16" s="154">
        <f t="shared" si="0"/>
        <v>0</v>
      </c>
      <c r="H16" s="63"/>
      <c r="I16" s="166">
        <f t="shared" si="2"/>
        <v>0</v>
      </c>
    </row>
    <row r="17" spans="1:9" ht="12.75">
      <c r="A17" s="104" t="s">
        <v>414</v>
      </c>
      <c r="B17" s="93" t="s">
        <v>1159</v>
      </c>
      <c r="C17" s="94">
        <v>6761</v>
      </c>
      <c r="D17" s="94">
        <f t="shared" si="1"/>
        <v>10</v>
      </c>
      <c r="E17" s="94">
        <v>6771</v>
      </c>
      <c r="F17" s="95">
        <v>-545</v>
      </c>
      <c r="G17" s="154">
        <f t="shared" si="0"/>
        <v>6226</v>
      </c>
      <c r="H17" s="63"/>
      <c r="I17" s="166">
        <f t="shared" si="2"/>
        <v>6226</v>
      </c>
    </row>
    <row r="18" spans="1:9" ht="25.5">
      <c r="A18" s="104" t="s">
        <v>416</v>
      </c>
      <c r="B18" s="93" t="s">
        <v>573</v>
      </c>
      <c r="C18" s="94">
        <v>0</v>
      </c>
      <c r="D18" s="94">
        <f t="shared" si="1"/>
        <v>0</v>
      </c>
      <c r="E18" s="94">
        <v>0</v>
      </c>
      <c r="F18" s="95"/>
      <c r="G18" s="154">
        <f t="shared" si="0"/>
        <v>0</v>
      </c>
      <c r="H18" s="63"/>
      <c r="I18" s="166">
        <f t="shared" si="2"/>
        <v>0</v>
      </c>
    </row>
    <row r="19" spans="1:9" ht="25.5">
      <c r="A19" s="104" t="s">
        <v>418</v>
      </c>
      <c r="B19" s="93" t="s">
        <v>574</v>
      </c>
      <c r="C19" s="94">
        <v>450</v>
      </c>
      <c r="D19" s="94">
        <f t="shared" si="1"/>
        <v>0</v>
      </c>
      <c r="E19" s="94">
        <v>450</v>
      </c>
      <c r="F19" s="95">
        <v>0</v>
      </c>
      <c r="G19" s="154">
        <f t="shared" si="0"/>
        <v>450</v>
      </c>
      <c r="H19" s="63"/>
      <c r="I19" s="166">
        <f t="shared" si="2"/>
        <v>450</v>
      </c>
    </row>
    <row r="20" spans="1:9" ht="25.5">
      <c r="A20" s="104" t="s">
        <v>420</v>
      </c>
      <c r="B20" s="93" t="s">
        <v>575</v>
      </c>
      <c r="C20" s="94">
        <v>527</v>
      </c>
      <c r="D20" s="94">
        <f t="shared" si="1"/>
        <v>0</v>
      </c>
      <c r="E20" s="94">
        <v>527</v>
      </c>
      <c r="F20" s="95">
        <v>0</v>
      </c>
      <c r="G20" s="154">
        <f t="shared" si="0"/>
        <v>527</v>
      </c>
      <c r="H20" s="63"/>
      <c r="I20" s="166">
        <f t="shared" si="2"/>
        <v>527</v>
      </c>
    </row>
    <row r="21" spans="1:9" ht="12.75">
      <c r="A21" s="104" t="s">
        <v>422</v>
      </c>
      <c r="B21" s="93" t="s">
        <v>576</v>
      </c>
      <c r="C21" s="94">
        <v>9480</v>
      </c>
      <c r="D21" s="94">
        <f t="shared" si="1"/>
        <v>-851</v>
      </c>
      <c r="E21" s="94">
        <v>8629</v>
      </c>
      <c r="F21" s="95">
        <v>-312</v>
      </c>
      <c r="G21" s="154">
        <f t="shared" si="0"/>
        <v>8317</v>
      </c>
      <c r="H21" s="156">
        <v>218</v>
      </c>
      <c r="I21" s="166">
        <f>SUM(G21:H21)</f>
        <v>8535</v>
      </c>
    </row>
    <row r="22" spans="1:9" ht="25.5">
      <c r="A22" s="105" t="s">
        <v>424</v>
      </c>
      <c r="B22" s="96" t="s">
        <v>1160</v>
      </c>
      <c r="C22" s="97">
        <f>SUM(C11:C21)</f>
        <v>17218</v>
      </c>
      <c r="D22" s="97">
        <f>SUM(D11:D21)</f>
        <v>-768</v>
      </c>
      <c r="E22" s="97">
        <f>SUM(E14:E21)</f>
        <v>16377</v>
      </c>
      <c r="F22" s="97">
        <f>SUM(F11:F21)</f>
        <v>-857</v>
      </c>
      <c r="G22" s="154">
        <f t="shared" si="0"/>
        <v>15520</v>
      </c>
      <c r="H22" s="95">
        <v>218</v>
      </c>
      <c r="I22" s="166">
        <f t="shared" si="2"/>
        <v>15738</v>
      </c>
    </row>
    <row r="23" spans="1:9" ht="12.75">
      <c r="A23" s="105" t="s">
        <v>426</v>
      </c>
      <c r="B23" s="96" t="s">
        <v>1161</v>
      </c>
      <c r="C23" s="97">
        <v>5330</v>
      </c>
      <c r="D23" s="94">
        <f t="shared" si="1"/>
        <v>0</v>
      </c>
      <c r="E23" s="97">
        <v>5330</v>
      </c>
      <c r="F23" s="98">
        <v>-598</v>
      </c>
      <c r="G23" s="154">
        <f t="shared" si="0"/>
        <v>4732</v>
      </c>
      <c r="H23" s="95"/>
      <c r="I23" s="166">
        <f t="shared" si="2"/>
        <v>4732</v>
      </c>
    </row>
    <row r="24" spans="1:9" ht="26.25" thickBot="1">
      <c r="A24" s="108" t="s">
        <v>428</v>
      </c>
      <c r="B24" s="109" t="s">
        <v>1162</v>
      </c>
      <c r="C24" s="110">
        <f>C7+C8+C10+C22+C23</f>
        <v>38477</v>
      </c>
      <c r="D24" s="101">
        <f t="shared" si="1"/>
        <v>-133</v>
      </c>
      <c r="E24" s="110">
        <f>E7+E8+E10+E22+E23</f>
        <v>38344</v>
      </c>
      <c r="F24" s="110">
        <f>F7+F8+F10+F22+F23</f>
        <v>-401</v>
      </c>
      <c r="G24" s="155">
        <f>G7+G8+G10+G22+G23</f>
        <v>37943</v>
      </c>
      <c r="H24" s="110">
        <v>218</v>
      </c>
      <c r="I24" s="167">
        <f t="shared" si="2"/>
        <v>38161</v>
      </c>
    </row>
    <row r="25" spans="1:9" ht="38.25">
      <c r="A25" s="209" t="s">
        <v>643</v>
      </c>
      <c r="B25" s="210" t="s">
        <v>329</v>
      </c>
      <c r="C25" s="211" t="s">
        <v>612</v>
      </c>
      <c r="D25" s="212" t="s">
        <v>615</v>
      </c>
      <c r="E25" s="211" t="s">
        <v>616</v>
      </c>
      <c r="F25" s="212" t="s">
        <v>617</v>
      </c>
      <c r="G25" s="213" t="s">
        <v>618</v>
      </c>
      <c r="H25" s="212" t="s">
        <v>923</v>
      </c>
      <c r="I25" s="213" t="s">
        <v>922</v>
      </c>
    </row>
    <row r="26" spans="1:9" ht="12.75">
      <c r="A26" s="105" t="s">
        <v>430</v>
      </c>
      <c r="B26" s="96" t="s">
        <v>1163</v>
      </c>
      <c r="C26" s="97">
        <v>0</v>
      </c>
      <c r="D26" s="94">
        <f t="shared" si="1"/>
        <v>0</v>
      </c>
      <c r="E26" s="97">
        <v>0</v>
      </c>
      <c r="F26" s="98">
        <v>0</v>
      </c>
      <c r="G26" s="154">
        <f aca="true" t="shared" si="3" ref="G26:G40">E26+F26</f>
        <v>0</v>
      </c>
      <c r="H26" s="63"/>
      <c r="I26" s="166">
        <f>SUM(G26:H26)</f>
        <v>0</v>
      </c>
    </row>
    <row r="27" spans="1:9" ht="12.75">
      <c r="A27" s="105" t="s">
        <v>432</v>
      </c>
      <c r="B27" s="96" t="s">
        <v>577</v>
      </c>
      <c r="C27" s="97">
        <v>0</v>
      </c>
      <c r="D27" s="94">
        <f t="shared" si="1"/>
        <v>508</v>
      </c>
      <c r="E27" s="97">
        <v>508</v>
      </c>
      <c r="F27" s="98">
        <v>2817</v>
      </c>
      <c r="G27" s="154">
        <f t="shared" si="3"/>
        <v>3325</v>
      </c>
      <c r="H27" s="63"/>
      <c r="I27" s="166">
        <f aca="true" t="shared" si="4" ref="I27:I49">SUM(G27:H27)</f>
        <v>3325</v>
      </c>
    </row>
    <row r="28" spans="1:9" ht="25.5">
      <c r="A28" s="104" t="s">
        <v>434</v>
      </c>
      <c r="B28" s="93" t="s">
        <v>578</v>
      </c>
      <c r="C28" s="94">
        <v>0</v>
      </c>
      <c r="D28" s="94">
        <f t="shared" si="1"/>
        <v>0</v>
      </c>
      <c r="E28" s="94">
        <v>0</v>
      </c>
      <c r="F28" s="95"/>
      <c r="G28" s="154">
        <f t="shared" si="3"/>
        <v>0</v>
      </c>
      <c r="H28" s="63"/>
      <c r="I28" s="166">
        <f t="shared" si="4"/>
        <v>0</v>
      </c>
    </row>
    <row r="29" spans="1:9" ht="25.5">
      <c r="A29" s="104" t="s">
        <v>436</v>
      </c>
      <c r="B29" s="93" t="s">
        <v>579</v>
      </c>
      <c r="C29" s="94">
        <v>0</v>
      </c>
      <c r="D29" s="94">
        <f t="shared" si="1"/>
        <v>0</v>
      </c>
      <c r="E29" s="94">
        <v>0</v>
      </c>
      <c r="F29" s="95"/>
      <c r="G29" s="154">
        <f t="shared" si="3"/>
        <v>0</v>
      </c>
      <c r="H29" s="63"/>
      <c r="I29" s="166">
        <f t="shared" si="4"/>
        <v>0</v>
      </c>
    </row>
    <row r="30" spans="1:9" ht="25.5">
      <c r="A30" s="104" t="s">
        <v>438</v>
      </c>
      <c r="B30" s="93" t="s">
        <v>1164</v>
      </c>
      <c r="C30" s="94">
        <v>0</v>
      </c>
      <c r="D30" s="94">
        <f t="shared" si="1"/>
        <v>0</v>
      </c>
      <c r="E30" s="94">
        <v>0</v>
      </c>
      <c r="F30" s="95"/>
      <c r="G30" s="154">
        <f t="shared" si="3"/>
        <v>0</v>
      </c>
      <c r="H30" s="63"/>
      <c r="I30" s="166">
        <f t="shared" si="4"/>
        <v>0</v>
      </c>
    </row>
    <row r="31" spans="1:9" ht="12.75">
      <c r="A31" s="104" t="s">
        <v>440</v>
      </c>
      <c r="B31" s="93" t="s">
        <v>1165</v>
      </c>
      <c r="C31" s="94">
        <v>0</v>
      </c>
      <c r="D31" s="94">
        <f t="shared" si="1"/>
        <v>0</v>
      </c>
      <c r="E31" s="94">
        <v>0</v>
      </c>
      <c r="F31" s="95"/>
      <c r="G31" s="154">
        <f t="shared" si="3"/>
        <v>0</v>
      </c>
      <c r="H31" s="63"/>
      <c r="I31" s="166">
        <f t="shared" si="4"/>
        <v>0</v>
      </c>
    </row>
    <row r="32" spans="1:9" ht="25.5">
      <c r="A32" s="104" t="s">
        <v>442</v>
      </c>
      <c r="B32" s="93" t="s">
        <v>1166</v>
      </c>
      <c r="C32" s="94">
        <v>0</v>
      </c>
      <c r="D32" s="94">
        <f t="shared" si="1"/>
        <v>0</v>
      </c>
      <c r="E32" s="94">
        <v>0</v>
      </c>
      <c r="F32" s="95"/>
      <c r="G32" s="154">
        <f t="shared" si="3"/>
        <v>0</v>
      </c>
      <c r="H32" s="63"/>
      <c r="I32" s="166">
        <f t="shared" si="4"/>
        <v>0</v>
      </c>
    </row>
    <row r="33" spans="1:9" ht="25.5">
      <c r="A33" s="104" t="s">
        <v>444</v>
      </c>
      <c r="B33" s="93" t="s">
        <v>1167</v>
      </c>
      <c r="C33" s="94">
        <v>0</v>
      </c>
      <c r="D33" s="94">
        <f t="shared" si="1"/>
        <v>0</v>
      </c>
      <c r="E33" s="94">
        <v>0</v>
      </c>
      <c r="F33" s="95"/>
      <c r="G33" s="154">
        <f t="shared" si="3"/>
        <v>0</v>
      </c>
      <c r="H33" s="63"/>
      <c r="I33" s="166">
        <f t="shared" si="4"/>
        <v>0</v>
      </c>
    </row>
    <row r="34" spans="1:9" ht="12.75">
      <c r="A34" s="104" t="s">
        <v>446</v>
      </c>
      <c r="B34" s="93" t="s">
        <v>1168</v>
      </c>
      <c r="C34" s="94">
        <v>0</v>
      </c>
      <c r="D34" s="94">
        <f t="shared" si="1"/>
        <v>0</v>
      </c>
      <c r="E34" s="94">
        <v>0</v>
      </c>
      <c r="F34" s="95"/>
      <c r="G34" s="154">
        <f t="shared" si="3"/>
        <v>0</v>
      </c>
      <c r="H34" s="63"/>
      <c r="I34" s="166">
        <f t="shared" si="4"/>
        <v>0</v>
      </c>
    </row>
    <row r="35" spans="1:9" ht="25.5">
      <c r="A35" s="104" t="s">
        <v>448</v>
      </c>
      <c r="B35" s="93" t="s">
        <v>1169</v>
      </c>
      <c r="C35" s="94">
        <v>0</v>
      </c>
      <c r="D35" s="94">
        <f t="shared" si="1"/>
        <v>0</v>
      </c>
      <c r="E35" s="94">
        <v>0</v>
      </c>
      <c r="F35" s="95"/>
      <c r="G35" s="154">
        <f t="shared" si="3"/>
        <v>0</v>
      </c>
      <c r="H35" s="63"/>
      <c r="I35" s="166">
        <f t="shared" si="4"/>
        <v>0</v>
      </c>
    </row>
    <row r="36" spans="1:9" ht="12.75">
      <c r="A36" s="104" t="s">
        <v>450</v>
      </c>
      <c r="B36" s="93" t="s">
        <v>580</v>
      </c>
      <c r="C36" s="94">
        <v>0</v>
      </c>
      <c r="D36" s="94">
        <f t="shared" si="1"/>
        <v>0</v>
      </c>
      <c r="E36" s="94">
        <v>0</v>
      </c>
      <c r="F36" s="95"/>
      <c r="G36" s="154">
        <f t="shared" si="3"/>
        <v>0</v>
      </c>
      <c r="H36" s="63"/>
      <c r="I36" s="166">
        <f t="shared" si="4"/>
        <v>0</v>
      </c>
    </row>
    <row r="37" spans="1:9" ht="12.75">
      <c r="A37" s="104" t="s">
        <v>452</v>
      </c>
      <c r="B37" s="93" t="s">
        <v>1170</v>
      </c>
      <c r="C37" s="94">
        <v>93</v>
      </c>
      <c r="D37" s="94">
        <f t="shared" si="1"/>
        <v>0</v>
      </c>
      <c r="E37" s="94">
        <v>93</v>
      </c>
      <c r="F37" s="95">
        <v>43</v>
      </c>
      <c r="G37" s="154">
        <f t="shared" si="3"/>
        <v>136</v>
      </c>
      <c r="H37" s="63"/>
      <c r="I37" s="166">
        <f t="shared" si="4"/>
        <v>136</v>
      </c>
    </row>
    <row r="38" spans="1:9" ht="25.5">
      <c r="A38" s="104" t="s">
        <v>454</v>
      </c>
      <c r="B38" s="93" t="s">
        <v>1171</v>
      </c>
      <c r="C38" s="94">
        <v>0</v>
      </c>
      <c r="D38" s="94">
        <f t="shared" si="1"/>
        <v>0</v>
      </c>
      <c r="E38" s="94">
        <v>0</v>
      </c>
      <c r="F38" s="95"/>
      <c r="G38" s="154">
        <f t="shared" si="3"/>
        <v>0</v>
      </c>
      <c r="H38" s="63"/>
      <c r="I38" s="166">
        <f t="shared" si="4"/>
        <v>0</v>
      </c>
    </row>
    <row r="39" spans="1:9" ht="25.5">
      <c r="A39" s="105" t="s">
        <v>456</v>
      </c>
      <c r="B39" s="96" t="s">
        <v>1172</v>
      </c>
      <c r="C39" s="97">
        <f>SUM(C28:C38)</f>
        <v>93</v>
      </c>
      <c r="D39" s="94">
        <f t="shared" si="1"/>
        <v>0</v>
      </c>
      <c r="E39" s="97">
        <f>SUM(E28:E38)</f>
        <v>93</v>
      </c>
      <c r="F39" s="97">
        <v>43</v>
      </c>
      <c r="G39" s="154">
        <f t="shared" si="3"/>
        <v>136</v>
      </c>
      <c r="H39" s="63"/>
      <c r="I39" s="166">
        <f t="shared" si="4"/>
        <v>136</v>
      </c>
    </row>
    <row r="40" spans="1:9" ht="25.5">
      <c r="A40" s="105" t="s">
        <v>458</v>
      </c>
      <c r="B40" s="96" t="s">
        <v>1173</v>
      </c>
      <c r="C40" s="97">
        <f>C26+C27+C39</f>
        <v>93</v>
      </c>
      <c r="D40" s="94">
        <f t="shared" si="1"/>
        <v>508</v>
      </c>
      <c r="E40" s="97">
        <f>E26+E27+E39</f>
        <v>601</v>
      </c>
      <c r="F40" s="97">
        <f>F26+F27+F39</f>
        <v>2860</v>
      </c>
      <c r="G40" s="154">
        <f t="shared" si="3"/>
        <v>3461</v>
      </c>
      <c r="H40" s="63"/>
      <c r="I40" s="166">
        <f t="shared" si="4"/>
        <v>3461</v>
      </c>
    </row>
    <row r="41" spans="1:9" ht="25.5">
      <c r="A41" s="105" t="s">
        <v>460</v>
      </c>
      <c r="B41" s="96" t="s">
        <v>1174</v>
      </c>
      <c r="C41" s="97">
        <f>C24+C40</f>
        <v>38570</v>
      </c>
      <c r="D41" s="94">
        <f t="shared" si="1"/>
        <v>375</v>
      </c>
      <c r="E41" s="97">
        <f>E24+E40</f>
        <v>38945</v>
      </c>
      <c r="F41" s="97">
        <f>F24+F40</f>
        <v>2459</v>
      </c>
      <c r="G41" s="157">
        <f>G24+G40</f>
        <v>41404</v>
      </c>
      <c r="H41" s="97">
        <f>H24+H40</f>
        <v>218</v>
      </c>
      <c r="I41" s="166">
        <f t="shared" si="4"/>
        <v>41622</v>
      </c>
    </row>
    <row r="42" spans="1:9" ht="12.75">
      <c r="A42" s="105" t="s">
        <v>462</v>
      </c>
      <c r="B42" s="96" t="s">
        <v>1175</v>
      </c>
      <c r="C42" s="97">
        <v>1558</v>
      </c>
      <c r="D42" s="94">
        <f t="shared" si="1"/>
        <v>0</v>
      </c>
      <c r="E42" s="97">
        <v>1558</v>
      </c>
      <c r="F42" s="98">
        <v>344</v>
      </c>
      <c r="G42" s="154">
        <f aca="true" t="shared" si="5" ref="G42:G49">E42+F42</f>
        <v>1902</v>
      </c>
      <c r="H42" s="63"/>
      <c r="I42" s="166">
        <f t="shared" si="4"/>
        <v>1902</v>
      </c>
    </row>
    <row r="43" spans="1:9" ht="12.75">
      <c r="A43" s="104" t="s">
        <v>464</v>
      </c>
      <c r="B43" s="93" t="s">
        <v>1176</v>
      </c>
      <c r="C43" s="94">
        <v>285</v>
      </c>
      <c r="D43" s="94">
        <f t="shared" si="1"/>
        <v>0</v>
      </c>
      <c r="E43" s="94">
        <v>285</v>
      </c>
      <c r="F43" s="95">
        <v>113</v>
      </c>
      <c r="G43" s="154">
        <f t="shared" si="5"/>
        <v>398</v>
      </c>
      <c r="H43" s="63"/>
      <c r="I43" s="166">
        <f t="shared" si="4"/>
        <v>398</v>
      </c>
    </row>
    <row r="44" spans="1:9" ht="12.75">
      <c r="A44" s="104" t="s">
        <v>466</v>
      </c>
      <c r="B44" s="93" t="s">
        <v>667</v>
      </c>
      <c r="C44" s="94">
        <v>18036</v>
      </c>
      <c r="D44" s="94">
        <f t="shared" si="1"/>
        <v>580</v>
      </c>
      <c r="E44" s="94">
        <v>18616</v>
      </c>
      <c r="F44" s="95">
        <v>2353</v>
      </c>
      <c r="G44" s="154">
        <f t="shared" si="5"/>
        <v>20969</v>
      </c>
      <c r="H44" s="156">
        <v>-381</v>
      </c>
      <c r="I44" s="166">
        <f>SUM(G44:H44)</f>
        <v>20588</v>
      </c>
    </row>
    <row r="45" spans="1:9" ht="12.75">
      <c r="A45" s="104" t="s">
        <v>468</v>
      </c>
      <c r="B45" s="93" t="s">
        <v>668</v>
      </c>
      <c r="C45" s="94">
        <v>0</v>
      </c>
      <c r="D45" s="94">
        <f t="shared" si="1"/>
        <v>0</v>
      </c>
      <c r="E45" s="94">
        <v>0</v>
      </c>
      <c r="F45" s="95"/>
      <c r="G45" s="154">
        <f t="shared" si="5"/>
        <v>0</v>
      </c>
      <c r="H45" s="63"/>
      <c r="I45" s="166">
        <f t="shared" si="4"/>
        <v>0</v>
      </c>
    </row>
    <row r="46" spans="1:9" ht="25.5">
      <c r="A46" s="104" t="s">
        <v>470</v>
      </c>
      <c r="B46" s="93" t="s">
        <v>581</v>
      </c>
      <c r="C46" s="94">
        <v>0</v>
      </c>
      <c r="D46" s="94">
        <f t="shared" si="1"/>
        <v>0</v>
      </c>
      <c r="E46" s="94">
        <v>0</v>
      </c>
      <c r="F46" s="95"/>
      <c r="G46" s="154">
        <f t="shared" si="5"/>
        <v>0</v>
      </c>
      <c r="H46" s="63"/>
      <c r="I46" s="166">
        <f t="shared" si="4"/>
        <v>0</v>
      </c>
    </row>
    <row r="47" spans="1:9" ht="25.5">
      <c r="A47" s="104" t="s">
        <v>472</v>
      </c>
      <c r="B47" s="93" t="s">
        <v>669</v>
      </c>
      <c r="C47" s="94">
        <v>0</v>
      </c>
      <c r="D47" s="94">
        <f t="shared" si="1"/>
        <v>0</v>
      </c>
      <c r="E47" s="94">
        <v>0</v>
      </c>
      <c r="F47" s="95"/>
      <c r="G47" s="154">
        <f t="shared" si="5"/>
        <v>0</v>
      </c>
      <c r="H47" s="63"/>
      <c r="I47" s="166">
        <f t="shared" si="4"/>
        <v>0</v>
      </c>
    </row>
    <row r="48" spans="1:9" ht="12.75">
      <c r="A48" s="104" t="s">
        <v>474</v>
      </c>
      <c r="B48" s="93" t="s">
        <v>1177</v>
      </c>
      <c r="C48" s="94">
        <v>4274</v>
      </c>
      <c r="D48" s="94">
        <f t="shared" si="1"/>
        <v>-205</v>
      </c>
      <c r="E48" s="94">
        <v>4069</v>
      </c>
      <c r="F48" s="95">
        <v>307</v>
      </c>
      <c r="G48" s="154">
        <f t="shared" si="5"/>
        <v>4376</v>
      </c>
      <c r="H48" s="156">
        <v>599</v>
      </c>
      <c r="I48" s="166">
        <v>4975</v>
      </c>
    </row>
    <row r="49" spans="1:9" ht="26.25" thickBot="1">
      <c r="A49" s="108" t="s">
        <v>476</v>
      </c>
      <c r="B49" s="109" t="s">
        <v>1178</v>
      </c>
      <c r="C49" s="110">
        <f>SUM(C44:C48)</f>
        <v>22310</v>
      </c>
      <c r="D49" s="101">
        <f t="shared" si="1"/>
        <v>375</v>
      </c>
      <c r="E49" s="110">
        <f>SUM(E44:E48)</f>
        <v>22685</v>
      </c>
      <c r="F49" s="110">
        <f>SUM(F44:F48)</f>
        <v>2660</v>
      </c>
      <c r="G49" s="158">
        <f t="shared" si="5"/>
        <v>25345</v>
      </c>
      <c r="H49" s="71">
        <f>SUM(H43:H48)</f>
        <v>218</v>
      </c>
      <c r="I49" s="167">
        <f t="shared" si="4"/>
        <v>25563</v>
      </c>
    </row>
    <row r="50" spans="1:9" ht="38.25">
      <c r="A50" s="209" t="s">
        <v>646</v>
      </c>
      <c r="B50" s="210" t="s">
        <v>329</v>
      </c>
      <c r="C50" s="211" t="s">
        <v>612</v>
      </c>
      <c r="D50" s="212" t="s">
        <v>615</v>
      </c>
      <c r="E50" s="211" t="s">
        <v>616</v>
      </c>
      <c r="F50" s="212" t="s">
        <v>617</v>
      </c>
      <c r="G50" s="214" t="s">
        <v>618</v>
      </c>
      <c r="H50" s="212" t="s">
        <v>923</v>
      </c>
      <c r="I50" s="213" t="s">
        <v>922</v>
      </c>
    </row>
    <row r="51" spans="1:9" ht="25.5">
      <c r="A51" s="104" t="s">
        <v>478</v>
      </c>
      <c r="B51" s="93" t="s">
        <v>582</v>
      </c>
      <c r="C51" s="94">
        <v>0</v>
      </c>
      <c r="D51" s="94">
        <f t="shared" si="1"/>
        <v>0</v>
      </c>
      <c r="E51" s="94">
        <v>0</v>
      </c>
      <c r="F51" s="95"/>
      <c r="G51" s="154">
        <f>E51+F51</f>
        <v>0</v>
      </c>
      <c r="H51" s="63"/>
      <c r="I51" s="166">
        <f>SUM(G51:H51)</f>
        <v>0</v>
      </c>
    </row>
    <row r="52" spans="1:9" ht="25.5">
      <c r="A52" s="104" t="s">
        <v>480</v>
      </c>
      <c r="B52" s="93" t="s">
        <v>583</v>
      </c>
      <c r="C52" s="94">
        <v>450</v>
      </c>
      <c r="D52" s="94">
        <f t="shared" si="1"/>
        <v>0</v>
      </c>
      <c r="E52" s="94">
        <v>450</v>
      </c>
      <c r="F52" s="95">
        <v>0</v>
      </c>
      <c r="G52" s="154">
        <f>E52+F52</f>
        <v>450</v>
      </c>
      <c r="H52" s="63"/>
      <c r="I52" s="166">
        <f aca="true" t="shared" si="6" ref="I52:I68">SUM(G52:H52)</f>
        <v>450</v>
      </c>
    </row>
    <row r="53" spans="1:9" ht="12.75">
      <c r="A53" s="104" t="s">
        <v>482</v>
      </c>
      <c r="B53" s="93" t="s">
        <v>666</v>
      </c>
      <c r="C53" s="94">
        <v>0</v>
      </c>
      <c r="D53" s="94">
        <f t="shared" si="1"/>
        <v>0</v>
      </c>
      <c r="E53" s="94">
        <v>0</v>
      </c>
      <c r="F53" s="95"/>
      <c r="G53" s="154">
        <f>E53+F53</f>
        <v>0</v>
      </c>
      <c r="H53" s="63"/>
      <c r="I53" s="166">
        <f t="shared" si="6"/>
        <v>0</v>
      </c>
    </row>
    <row r="54" spans="1:9" ht="13.5" customHeight="1">
      <c r="A54" s="105" t="s">
        <v>484</v>
      </c>
      <c r="B54" s="96" t="s">
        <v>1179</v>
      </c>
      <c r="C54" s="97">
        <f>SUM(C51:C53)</f>
        <v>450</v>
      </c>
      <c r="D54" s="94">
        <f t="shared" si="1"/>
        <v>0</v>
      </c>
      <c r="E54" s="97">
        <f>SUM(E51:E53)</f>
        <v>450</v>
      </c>
      <c r="F54" s="97">
        <f>SUM(F51:F53)</f>
        <v>0</v>
      </c>
      <c r="G54" s="157">
        <f>SUM(G51:G53)</f>
        <v>450</v>
      </c>
      <c r="H54" s="63"/>
      <c r="I54" s="166">
        <f t="shared" si="6"/>
        <v>450</v>
      </c>
    </row>
    <row r="55" spans="1:9" ht="12.75">
      <c r="A55" s="105" t="s">
        <v>486</v>
      </c>
      <c r="B55" s="96" t="s">
        <v>1180</v>
      </c>
      <c r="C55" s="97">
        <v>2580</v>
      </c>
      <c r="D55" s="94">
        <f t="shared" si="1"/>
        <v>0</v>
      </c>
      <c r="E55" s="97">
        <v>2580</v>
      </c>
      <c r="F55" s="98">
        <v>-545</v>
      </c>
      <c r="G55" s="154">
        <f aca="true" t="shared" si="7" ref="G55:G68">E55+F55</f>
        <v>2035</v>
      </c>
      <c r="H55" s="63"/>
      <c r="I55" s="166">
        <f t="shared" si="6"/>
        <v>2035</v>
      </c>
    </row>
    <row r="56" spans="1:9" ht="12.75">
      <c r="A56" s="105" t="s">
        <v>488</v>
      </c>
      <c r="B56" s="96" t="s">
        <v>1181</v>
      </c>
      <c r="C56" s="97">
        <f>C42+C49+C54+C55</f>
        <v>26898</v>
      </c>
      <c r="D56" s="94">
        <f t="shared" si="1"/>
        <v>375</v>
      </c>
      <c r="E56" s="97">
        <f>E42+E49+E54+E55</f>
        <v>27273</v>
      </c>
      <c r="F56" s="97">
        <f>F42+F49+F54+F55</f>
        <v>2459</v>
      </c>
      <c r="G56" s="154">
        <f t="shared" si="7"/>
        <v>29732</v>
      </c>
      <c r="H56" s="97">
        <f>H42+H49+H54+H55</f>
        <v>218</v>
      </c>
      <c r="I56" s="166">
        <f t="shared" si="6"/>
        <v>29950</v>
      </c>
    </row>
    <row r="57" spans="1:9" ht="25.5">
      <c r="A57" s="104" t="s">
        <v>490</v>
      </c>
      <c r="B57" s="93" t="s">
        <v>584</v>
      </c>
      <c r="C57" s="94">
        <v>0</v>
      </c>
      <c r="D57" s="94">
        <f t="shared" si="1"/>
        <v>0</v>
      </c>
      <c r="E57" s="94">
        <v>0</v>
      </c>
      <c r="F57" s="95"/>
      <c r="G57" s="154">
        <f t="shared" si="7"/>
        <v>0</v>
      </c>
      <c r="H57" s="63"/>
      <c r="I57" s="166">
        <f t="shared" si="6"/>
        <v>0</v>
      </c>
    </row>
    <row r="58" spans="1:9" ht="12.75">
      <c r="A58" s="104" t="s">
        <v>492</v>
      </c>
      <c r="B58" s="93" t="s">
        <v>585</v>
      </c>
      <c r="C58" s="94">
        <v>0</v>
      </c>
      <c r="D58" s="94">
        <f t="shared" si="1"/>
        <v>0</v>
      </c>
      <c r="E58" s="94">
        <v>0</v>
      </c>
      <c r="F58" s="95"/>
      <c r="G58" s="154">
        <f t="shared" si="7"/>
        <v>0</v>
      </c>
      <c r="H58" s="63"/>
      <c r="I58" s="166">
        <f t="shared" si="6"/>
        <v>0</v>
      </c>
    </row>
    <row r="59" spans="1:9" ht="25.5">
      <c r="A59" s="104" t="s">
        <v>494</v>
      </c>
      <c r="B59" s="93" t="s">
        <v>586</v>
      </c>
      <c r="C59" s="94">
        <v>0</v>
      </c>
      <c r="D59" s="94">
        <f t="shared" si="1"/>
        <v>0</v>
      </c>
      <c r="E59" s="94">
        <v>0</v>
      </c>
      <c r="F59" s="95"/>
      <c r="G59" s="154">
        <f t="shared" si="7"/>
        <v>0</v>
      </c>
      <c r="H59" s="63"/>
      <c r="I59" s="166">
        <f t="shared" si="6"/>
        <v>0</v>
      </c>
    </row>
    <row r="60" spans="1:9" ht="25.5">
      <c r="A60" s="104" t="s">
        <v>496</v>
      </c>
      <c r="B60" s="93" t="s">
        <v>1182</v>
      </c>
      <c r="C60" s="94">
        <v>0</v>
      </c>
      <c r="D60" s="94">
        <f t="shared" si="1"/>
        <v>0</v>
      </c>
      <c r="E60" s="94">
        <v>0</v>
      </c>
      <c r="F60" s="95"/>
      <c r="G60" s="154">
        <f t="shared" si="7"/>
        <v>0</v>
      </c>
      <c r="H60" s="63"/>
      <c r="I60" s="166">
        <f t="shared" si="6"/>
        <v>0</v>
      </c>
    </row>
    <row r="61" spans="1:9" ht="12.75">
      <c r="A61" s="104" t="s">
        <v>498</v>
      </c>
      <c r="B61" s="93" t="s">
        <v>1183</v>
      </c>
      <c r="C61" s="94">
        <v>0</v>
      </c>
      <c r="D61" s="94">
        <f t="shared" si="1"/>
        <v>0</v>
      </c>
      <c r="E61" s="94">
        <v>0</v>
      </c>
      <c r="F61" s="95"/>
      <c r="G61" s="154">
        <f t="shared" si="7"/>
        <v>0</v>
      </c>
      <c r="H61" s="63"/>
      <c r="I61" s="166">
        <f t="shared" si="6"/>
        <v>0</v>
      </c>
    </row>
    <row r="62" spans="1:9" ht="25.5">
      <c r="A62" s="104" t="s">
        <v>673</v>
      </c>
      <c r="B62" s="93" t="s">
        <v>1184</v>
      </c>
      <c r="C62" s="94">
        <v>200</v>
      </c>
      <c r="D62" s="94">
        <f t="shared" si="1"/>
        <v>0</v>
      </c>
      <c r="E62" s="94">
        <v>200</v>
      </c>
      <c r="F62" s="95">
        <v>0</v>
      </c>
      <c r="G62" s="154">
        <f t="shared" si="7"/>
        <v>200</v>
      </c>
      <c r="H62" s="63"/>
      <c r="I62" s="166">
        <f t="shared" si="6"/>
        <v>200</v>
      </c>
    </row>
    <row r="63" spans="1:9" ht="12.75">
      <c r="A63" s="105" t="s">
        <v>675</v>
      </c>
      <c r="B63" s="96" t="s">
        <v>659</v>
      </c>
      <c r="C63" s="97">
        <f>SUM(C57:C62)</f>
        <v>200</v>
      </c>
      <c r="D63" s="94">
        <f t="shared" si="1"/>
        <v>0</v>
      </c>
      <c r="E63" s="97">
        <f>SUM(E57:E62)</f>
        <v>200</v>
      </c>
      <c r="F63" s="97">
        <f>SUM(F57:F62)</f>
        <v>0</v>
      </c>
      <c r="G63" s="154">
        <f t="shared" si="7"/>
        <v>200</v>
      </c>
      <c r="H63" s="63"/>
      <c r="I63" s="166">
        <f t="shared" si="6"/>
        <v>200</v>
      </c>
    </row>
    <row r="64" spans="1:9" ht="12.75">
      <c r="A64" s="104" t="s">
        <v>677</v>
      </c>
      <c r="B64" s="93" t="s">
        <v>660</v>
      </c>
      <c r="C64" s="94">
        <v>0</v>
      </c>
      <c r="D64" s="94">
        <f t="shared" si="1"/>
        <v>0</v>
      </c>
      <c r="E64" s="94">
        <v>0</v>
      </c>
      <c r="F64" s="95"/>
      <c r="G64" s="154">
        <f t="shared" si="7"/>
        <v>0</v>
      </c>
      <c r="H64" s="63"/>
      <c r="I64" s="166">
        <f t="shared" si="6"/>
        <v>0</v>
      </c>
    </row>
    <row r="65" spans="1:9" ht="25.5">
      <c r="A65" s="104" t="s">
        <v>679</v>
      </c>
      <c r="B65" s="93" t="s">
        <v>587</v>
      </c>
      <c r="C65" s="94">
        <v>0</v>
      </c>
      <c r="D65" s="94">
        <f t="shared" si="1"/>
        <v>0</v>
      </c>
      <c r="E65" s="94">
        <v>0</v>
      </c>
      <c r="F65" s="95"/>
      <c r="G65" s="154">
        <f t="shared" si="7"/>
        <v>0</v>
      </c>
      <c r="H65" s="63"/>
      <c r="I65" s="166">
        <f t="shared" si="6"/>
        <v>0</v>
      </c>
    </row>
    <row r="66" spans="1:9" ht="25.5">
      <c r="A66" s="104" t="s">
        <v>681</v>
      </c>
      <c r="B66" s="93" t="s">
        <v>658</v>
      </c>
      <c r="C66" s="94">
        <v>0</v>
      </c>
      <c r="D66" s="94">
        <f t="shared" si="1"/>
        <v>0</v>
      </c>
      <c r="E66" s="94">
        <v>0</v>
      </c>
      <c r="F66" s="95"/>
      <c r="G66" s="154">
        <f t="shared" si="7"/>
        <v>0</v>
      </c>
      <c r="H66" s="63"/>
      <c r="I66" s="166">
        <f t="shared" si="6"/>
        <v>0</v>
      </c>
    </row>
    <row r="67" spans="1:9" ht="12.75">
      <c r="A67" s="104" t="s">
        <v>683</v>
      </c>
      <c r="B67" s="93" t="s">
        <v>40</v>
      </c>
      <c r="C67" s="94">
        <v>0</v>
      </c>
      <c r="D67" s="94">
        <f t="shared" si="1"/>
        <v>0</v>
      </c>
      <c r="E67" s="94">
        <v>0</v>
      </c>
      <c r="F67" s="95">
        <v>0</v>
      </c>
      <c r="G67" s="154">
        <f t="shared" si="7"/>
        <v>0</v>
      </c>
      <c r="H67" s="63"/>
      <c r="I67" s="166">
        <f t="shared" si="6"/>
        <v>0</v>
      </c>
    </row>
    <row r="68" spans="1:9" ht="26.25" thickBot="1">
      <c r="A68" s="108" t="s">
        <v>685</v>
      </c>
      <c r="B68" s="109" t="s">
        <v>41</v>
      </c>
      <c r="C68" s="110">
        <f>SUM(C64:C67)</f>
        <v>0</v>
      </c>
      <c r="D68" s="101">
        <f t="shared" si="1"/>
        <v>0</v>
      </c>
      <c r="E68" s="110">
        <f>SUM(E64:E67)</f>
        <v>0</v>
      </c>
      <c r="F68" s="102">
        <v>0</v>
      </c>
      <c r="G68" s="158">
        <f t="shared" si="7"/>
        <v>0</v>
      </c>
      <c r="H68" s="71"/>
      <c r="I68" s="166">
        <f t="shared" si="6"/>
        <v>0</v>
      </c>
    </row>
    <row r="69" spans="1:9" ht="38.25">
      <c r="A69" s="209" t="s">
        <v>648</v>
      </c>
      <c r="B69" s="210" t="s">
        <v>329</v>
      </c>
      <c r="C69" s="211" t="s">
        <v>612</v>
      </c>
      <c r="D69" s="212" t="s">
        <v>615</v>
      </c>
      <c r="E69" s="211" t="s">
        <v>616</v>
      </c>
      <c r="F69" s="212" t="s">
        <v>617</v>
      </c>
      <c r="G69" s="214" t="s">
        <v>618</v>
      </c>
      <c r="H69" s="212" t="s">
        <v>923</v>
      </c>
      <c r="I69" s="213" t="s">
        <v>922</v>
      </c>
    </row>
    <row r="70" spans="1:9" ht="25.5">
      <c r="A70" s="104" t="s">
        <v>687</v>
      </c>
      <c r="B70" s="93" t="s">
        <v>588</v>
      </c>
      <c r="C70" s="94">
        <v>0</v>
      </c>
      <c r="D70" s="94">
        <f t="shared" si="1"/>
        <v>0</v>
      </c>
      <c r="E70" s="94">
        <v>0</v>
      </c>
      <c r="F70" s="95">
        <v>0</v>
      </c>
      <c r="G70" s="154">
        <f aca="true" t="shared" si="8" ref="G70:G90">E70+F70</f>
        <v>0</v>
      </c>
      <c r="H70" s="63"/>
      <c r="I70" s="166">
        <f aca="true" t="shared" si="9" ref="I70:I92">SUM(G70:H70)</f>
        <v>0</v>
      </c>
    </row>
    <row r="71" spans="1:9" ht="25.5">
      <c r="A71" s="104" t="s">
        <v>0</v>
      </c>
      <c r="B71" s="93" t="s">
        <v>589</v>
      </c>
      <c r="C71" s="94">
        <v>0</v>
      </c>
      <c r="D71" s="94">
        <f t="shared" si="1"/>
        <v>0</v>
      </c>
      <c r="E71" s="94">
        <v>0</v>
      </c>
      <c r="F71" s="95">
        <v>0</v>
      </c>
      <c r="G71" s="154">
        <f t="shared" si="8"/>
        <v>0</v>
      </c>
      <c r="H71" s="63"/>
      <c r="I71" s="166">
        <f t="shared" si="9"/>
        <v>0</v>
      </c>
    </row>
    <row r="72" spans="1:9" ht="25.5">
      <c r="A72" s="104" t="s">
        <v>2</v>
      </c>
      <c r="B72" s="93" t="s">
        <v>590</v>
      </c>
      <c r="C72" s="94">
        <v>0</v>
      </c>
      <c r="D72" s="94">
        <f aca="true" t="shared" si="10" ref="D72:D92">E72-C72</f>
        <v>0</v>
      </c>
      <c r="E72" s="94">
        <v>0</v>
      </c>
      <c r="F72" s="95">
        <v>0</v>
      </c>
      <c r="G72" s="154">
        <f t="shared" si="8"/>
        <v>0</v>
      </c>
      <c r="H72" s="63"/>
      <c r="I72" s="166">
        <f t="shared" si="9"/>
        <v>0</v>
      </c>
    </row>
    <row r="73" spans="1:9" ht="25.5">
      <c r="A73" s="105" t="s">
        <v>4</v>
      </c>
      <c r="B73" s="96" t="s">
        <v>42</v>
      </c>
      <c r="C73" s="97">
        <f>SUM(C70:C72)</f>
        <v>0</v>
      </c>
      <c r="D73" s="94">
        <f t="shared" si="10"/>
        <v>0</v>
      </c>
      <c r="E73" s="97">
        <f>SUM(E70:E72)</f>
        <v>0</v>
      </c>
      <c r="F73" s="95">
        <v>0</v>
      </c>
      <c r="G73" s="154">
        <f t="shared" si="8"/>
        <v>0</v>
      </c>
      <c r="H73" s="63"/>
      <c r="I73" s="166">
        <f t="shared" si="9"/>
        <v>0</v>
      </c>
    </row>
    <row r="74" spans="1:9" ht="12.75">
      <c r="A74" s="105" t="s">
        <v>6</v>
      </c>
      <c r="B74" s="96" t="s">
        <v>661</v>
      </c>
      <c r="C74" s="97">
        <f>C63+C68+C73</f>
        <v>200</v>
      </c>
      <c r="D74" s="94">
        <f t="shared" si="10"/>
        <v>0</v>
      </c>
      <c r="E74" s="97">
        <f>E63+E68+E73</f>
        <v>200</v>
      </c>
      <c r="F74" s="98">
        <v>0</v>
      </c>
      <c r="G74" s="154">
        <f t="shared" si="8"/>
        <v>200</v>
      </c>
      <c r="H74" s="63"/>
      <c r="I74" s="166">
        <f t="shared" si="9"/>
        <v>200</v>
      </c>
    </row>
    <row r="75" spans="1:9" ht="12.75">
      <c r="A75" s="105" t="s">
        <v>8</v>
      </c>
      <c r="B75" s="96" t="s">
        <v>662</v>
      </c>
      <c r="C75" s="97">
        <f>C56+C74</f>
        <v>27098</v>
      </c>
      <c r="D75" s="94">
        <f t="shared" si="10"/>
        <v>375</v>
      </c>
      <c r="E75" s="97">
        <f>E56+E74</f>
        <v>27473</v>
      </c>
      <c r="F75" s="97">
        <f>F56+F74</f>
        <v>2459</v>
      </c>
      <c r="G75" s="154">
        <f t="shared" si="8"/>
        <v>29932</v>
      </c>
      <c r="H75" s="97">
        <f>H56+H74</f>
        <v>218</v>
      </c>
      <c r="I75" s="166">
        <f t="shared" si="9"/>
        <v>30150</v>
      </c>
    </row>
    <row r="76" spans="1:9" ht="25.5">
      <c r="A76" s="105" t="s">
        <v>10</v>
      </c>
      <c r="B76" s="96" t="s">
        <v>43</v>
      </c>
      <c r="C76" s="97">
        <f>C24-C56</f>
        <v>11579</v>
      </c>
      <c r="D76" s="94">
        <f t="shared" si="10"/>
        <v>-508</v>
      </c>
      <c r="E76" s="97">
        <f>E24-E56</f>
        <v>11071</v>
      </c>
      <c r="F76" s="97">
        <f>F24-F56</f>
        <v>-2860</v>
      </c>
      <c r="G76" s="154">
        <f t="shared" si="8"/>
        <v>8211</v>
      </c>
      <c r="H76" s="97">
        <f>H24-H56</f>
        <v>0</v>
      </c>
      <c r="I76" s="166">
        <f t="shared" si="9"/>
        <v>8211</v>
      </c>
    </row>
    <row r="77" spans="1:9" ht="25.5">
      <c r="A77" s="105" t="s">
        <v>591</v>
      </c>
      <c r="B77" s="96" t="s">
        <v>44</v>
      </c>
      <c r="C77" s="97">
        <f>C40-C74</f>
        <v>-107</v>
      </c>
      <c r="D77" s="94">
        <f t="shared" si="10"/>
        <v>508</v>
      </c>
      <c r="E77" s="97">
        <f>E40-E74</f>
        <v>401</v>
      </c>
      <c r="F77" s="97">
        <f>F40-F74</f>
        <v>2860</v>
      </c>
      <c r="G77" s="154">
        <f t="shared" si="8"/>
        <v>3261</v>
      </c>
      <c r="H77" s="97">
        <f>H40-H74</f>
        <v>0</v>
      </c>
      <c r="I77" s="166">
        <f t="shared" si="9"/>
        <v>3261</v>
      </c>
    </row>
    <row r="78" spans="1:9" ht="25.5">
      <c r="A78" s="104" t="s">
        <v>592</v>
      </c>
      <c r="B78" s="93" t="s">
        <v>593</v>
      </c>
      <c r="C78" s="94">
        <v>0</v>
      </c>
      <c r="D78" s="94">
        <f t="shared" si="10"/>
        <v>0</v>
      </c>
      <c r="E78" s="94">
        <v>0</v>
      </c>
      <c r="F78" s="95"/>
      <c r="G78" s="154">
        <f t="shared" si="8"/>
        <v>0</v>
      </c>
      <c r="H78" s="63"/>
      <c r="I78" s="166">
        <f t="shared" si="9"/>
        <v>0</v>
      </c>
    </row>
    <row r="79" spans="1:9" ht="12.75">
      <c r="A79" s="104" t="s">
        <v>594</v>
      </c>
      <c r="B79" s="93" t="s">
        <v>45</v>
      </c>
      <c r="C79" s="94"/>
      <c r="D79" s="94">
        <f t="shared" si="10"/>
        <v>0</v>
      </c>
      <c r="E79" s="94"/>
      <c r="F79" s="95">
        <v>0</v>
      </c>
      <c r="G79" s="154">
        <f t="shared" si="8"/>
        <v>0</v>
      </c>
      <c r="H79" s="63"/>
      <c r="I79" s="166">
        <f t="shared" si="9"/>
        <v>0</v>
      </c>
    </row>
    <row r="80" spans="1:9" ht="12.75">
      <c r="A80" s="104" t="s">
        <v>595</v>
      </c>
      <c r="B80" s="93" t="s">
        <v>46</v>
      </c>
      <c r="C80" s="94">
        <v>0</v>
      </c>
      <c r="D80" s="94">
        <f t="shared" si="10"/>
        <v>0</v>
      </c>
      <c r="E80" s="94">
        <v>0</v>
      </c>
      <c r="F80" s="95">
        <v>0</v>
      </c>
      <c r="G80" s="154">
        <f t="shared" si="8"/>
        <v>0</v>
      </c>
      <c r="H80" s="63"/>
      <c r="I80" s="166">
        <f t="shared" si="9"/>
        <v>0</v>
      </c>
    </row>
    <row r="81" spans="1:9" ht="25.5">
      <c r="A81" s="105" t="s">
        <v>596</v>
      </c>
      <c r="B81" s="96" t="s">
        <v>653</v>
      </c>
      <c r="C81" s="97">
        <f>SUM(C78:C80)</f>
        <v>0</v>
      </c>
      <c r="D81" s="94">
        <f t="shared" si="10"/>
        <v>0</v>
      </c>
      <c r="E81" s="97">
        <f>SUM(E78:E80)</f>
        <v>0</v>
      </c>
      <c r="F81" s="98">
        <v>0</v>
      </c>
      <c r="G81" s="154">
        <f t="shared" si="8"/>
        <v>0</v>
      </c>
      <c r="H81" s="63"/>
      <c r="I81" s="166">
        <f t="shared" si="9"/>
        <v>0</v>
      </c>
    </row>
    <row r="82" spans="1:9" ht="12.75">
      <c r="A82" s="105" t="s">
        <v>597</v>
      </c>
      <c r="B82" s="96" t="s">
        <v>654</v>
      </c>
      <c r="C82" s="97">
        <v>0</v>
      </c>
      <c r="D82" s="94">
        <f t="shared" si="10"/>
        <v>0</v>
      </c>
      <c r="E82" s="97">
        <v>0</v>
      </c>
      <c r="F82" s="98"/>
      <c r="G82" s="154">
        <f t="shared" si="8"/>
        <v>0</v>
      </c>
      <c r="H82" s="63"/>
      <c r="I82" s="166">
        <f t="shared" si="9"/>
        <v>0</v>
      </c>
    </row>
    <row r="83" spans="1:9" ht="12.75">
      <c r="A83" s="104" t="s">
        <v>598</v>
      </c>
      <c r="B83" s="93" t="s">
        <v>599</v>
      </c>
      <c r="C83" s="94">
        <v>11472</v>
      </c>
      <c r="D83" s="94">
        <f t="shared" si="10"/>
        <v>0</v>
      </c>
      <c r="E83" s="94">
        <v>11472</v>
      </c>
      <c r="F83" s="95">
        <v>0</v>
      </c>
      <c r="G83" s="154">
        <f t="shared" si="8"/>
        <v>11472</v>
      </c>
      <c r="H83" s="63"/>
      <c r="I83" s="166">
        <f t="shared" si="9"/>
        <v>11472</v>
      </c>
    </row>
    <row r="84" spans="1:9" ht="12.75">
      <c r="A84" s="104" t="s">
        <v>600</v>
      </c>
      <c r="B84" s="93" t="s">
        <v>601</v>
      </c>
      <c r="C84" s="94"/>
      <c r="D84" s="94">
        <f t="shared" si="10"/>
        <v>0</v>
      </c>
      <c r="E84" s="94"/>
      <c r="F84" s="95"/>
      <c r="G84" s="154">
        <f t="shared" si="8"/>
        <v>0</v>
      </c>
      <c r="H84" s="63"/>
      <c r="I84" s="166">
        <f t="shared" si="9"/>
        <v>0</v>
      </c>
    </row>
    <row r="85" spans="1:9" ht="25.5">
      <c r="A85" s="104" t="s">
        <v>602</v>
      </c>
      <c r="B85" s="93" t="s">
        <v>603</v>
      </c>
      <c r="C85" s="94">
        <v>0</v>
      </c>
      <c r="D85" s="94">
        <f t="shared" si="10"/>
        <v>0</v>
      </c>
      <c r="E85" s="94">
        <v>0</v>
      </c>
      <c r="F85" s="95"/>
      <c r="G85" s="154">
        <f t="shared" si="8"/>
        <v>0</v>
      </c>
      <c r="H85" s="63"/>
      <c r="I85" s="166">
        <f t="shared" si="9"/>
        <v>0</v>
      </c>
    </row>
    <row r="86" spans="1:9" ht="12.75">
      <c r="A86" s="104" t="s">
        <v>604</v>
      </c>
      <c r="B86" s="93" t="s">
        <v>655</v>
      </c>
      <c r="C86" s="94"/>
      <c r="D86" s="94">
        <f t="shared" si="10"/>
        <v>0</v>
      </c>
      <c r="E86" s="94"/>
      <c r="F86" s="95">
        <v>0</v>
      </c>
      <c r="G86" s="154">
        <f t="shared" si="8"/>
        <v>0</v>
      </c>
      <c r="H86" s="63"/>
      <c r="I86" s="166">
        <f t="shared" si="9"/>
        <v>0</v>
      </c>
    </row>
    <row r="87" spans="1:9" ht="12.75">
      <c r="A87" s="104" t="s">
        <v>605</v>
      </c>
      <c r="B87" s="93" t="s">
        <v>656</v>
      </c>
      <c r="C87" s="94">
        <v>0</v>
      </c>
      <c r="D87" s="94">
        <f t="shared" si="10"/>
        <v>0</v>
      </c>
      <c r="E87" s="94">
        <v>0</v>
      </c>
      <c r="F87" s="95"/>
      <c r="G87" s="154">
        <f t="shared" si="8"/>
        <v>0</v>
      </c>
      <c r="H87" s="63"/>
      <c r="I87" s="166">
        <f t="shared" si="9"/>
        <v>0</v>
      </c>
    </row>
    <row r="88" spans="1:9" ht="12.75">
      <c r="A88" s="105" t="s">
        <v>606</v>
      </c>
      <c r="B88" s="96" t="s">
        <v>663</v>
      </c>
      <c r="C88" s="97">
        <f>SUM(C83:C87)</f>
        <v>11472</v>
      </c>
      <c r="D88" s="94">
        <f t="shared" si="10"/>
        <v>0</v>
      </c>
      <c r="E88" s="97">
        <f>SUM(E83:E87)</f>
        <v>11472</v>
      </c>
      <c r="F88" s="97">
        <f>SUM(F83:F87)</f>
        <v>0</v>
      </c>
      <c r="G88" s="154">
        <f t="shared" si="8"/>
        <v>11472</v>
      </c>
      <c r="H88" s="63"/>
      <c r="I88" s="166">
        <f t="shared" si="9"/>
        <v>11472</v>
      </c>
    </row>
    <row r="89" spans="1:9" ht="12.75">
      <c r="A89" s="105" t="s">
        <v>607</v>
      </c>
      <c r="B89" s="96" t="s">
        <v>608</v>
      </c>
      <c r="C89" s="97">
        <v>0</v>
      </c>
      <c r="D89" s="94">
        <f t="shared" si="10"/>
        <v>0</v>
      </c>
      <c r="E89" s="97">
        <v>0</v>
      </c>
      <c r="F89" s="98"/>
      <c r="G89" s="154">
        <f t="shared" si="8"/>
        <v>0</v>
      </c>
      <c r="H89" s="63"/>
      <c r="I89" s="166">
        <f t="shared" si="9"/>
        <v>0</v>
      </c>
    </row>
    <row r="90" spans="1:9" ht="12.75">
      <c r="A90" s="105" t="s">
        <v>609</v>
      </c>
      <c r="B90" s="96" t="s">
        <v>664</v>
      </c>
      <c r="C90" s="97">
        <f>C41+C81+C82</f>
        <v>38570</v>
      </c>
      <c r="D90" s="111">
        <f t="shared" si="10"/>
        <v>375</v>
      </c>
      <c r="E90" s="97">
        <f>E41+E81+E82</f>
        <v>38945</v>
      </c>
      <c r="F90" s="97">
        <f>F41+F81+F82</f>
        <v>2459</v>
      </c>
      <c r="G90" s="159">
        <f t="shared" si="8"/>
        <v>41404</v>
      </c>
      <c r="H90" s="97">
        <f>H41+H81+H82</f>
        <v>218</v>
      </c>
      <c r="I90" s="166">
        <f t="shared" si="9"/>
        <v>41622</v>
      </c>
    </row>
    <row r="91" spans="1:9" ht="12.75">
      <c r="A91" s="105" t="s">
        <v>610</v>
      </c>
      <c r="B91" s="96" t="s">
        <v>665</v>
      </c>
      <c r="C91" s="97">
        <f aca="true" t="shared" si="11" ref="C91:H91">C75+C88+C89</f>
        <v>38570</v>
      </c>
      <c r="D91" s="97">
        <f t="shared" si="11"/>
        <v>375</v>
      </c>
      <c r="E91" s="97">
        <f t="shared" si="11"/>
        <v>38945</v>
      </c>
      <c r="F91" s="97">
        <f t="shared" si="11"/>
        <v>2459</v>
      </c>
      <c r="G91" s="157">
        <f t="shared" si="11"/>
        <v>41404</v>
      </c>
      <c r="H91" s="97">
        <f t="shared" si="11"/>
        <v>218</v>
      </c>
      <c r="I91" s="166">
        <f t="shared" si="9"/>
        <v>41622</v>
      </c>
    </row>
    <row r="92" spans="1:9" ht="13.5" thickBot="1">
      <c r="A92" s="106" t="s">
        <v>611</v>
      </c>
      <c r="B92" s="100" t="s">
        <v>657</v>
      </c>
      <c r="C92" s="101"/>
      <c r="D92" s="101">
        <f t="shared" si="10"/>
        <v>0</v>
      </c>
      <c r="E92" s="101"/>
      <c r="F92" s="102"/>
      <c r="G92" s="158">
        <f>E92+F92</f>
        <v>0</v>
      </c>
      <c r="H92" s="68">
        <f>SUM(G92)</f>
        <v>0</v>
      </c>
      <c r="I92" s="166">
        <f t="shared" si="9"/>
        <v>0</v>
      </c>
    </row>
    <row r="94" ht="12.75">
      <c r="G94"/>
    </row>
    <row r="95" ht="12.75">
      <c r="G95"/>
    </row>
    <row r="96" ht="12.75">
      <c r="G96"/>
    </row>
    <row r="97" ht="12.75">
      <c r="G97"/>
    </row>
  </sheetData>
  <sheetProtection/>
  <mergeCells count="3">
    <mergeCell ref="A1:G1"/>
    <mergeCell ref="F2:G2"/>
    <mergeCell ref="H2:I2"/>
  </mergeCells>
  <printOptions/>
  <pageMargins left="0.75" right="0.75" top="1" bottom="1" header="0.5" footer="0.5"/>
  <pageSetup horizontalDpi="600" verticalDpi="600" orientation="landscape" paperSize="9" scale="83" r:id="rId1"/>
  <rowBreaks count="4" manualBreakCount="4">
    <brk id="24" max="8" man="1"/>
    <brk id="49" max="8" man="1"/>
    <brk id="68" max="8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77"/>
  <sheetViews>
    <sheetView zoomScaleSheetLayoutView="50" zoomScalePageLayoutView="0" workbookViewId="0" topLeftCell="A1">
      <pane xSplit="1" ySplit="5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6" sqref="B66"/>
    </sheetView>
  </sheetViews>
  <sheetFormatPr defaultColWidth="9.00390625" defaultRowHeight="12.75"/>
  <cols>
    <col min="1" max="1" width="55.375" style="0" customWidth="1"/>
    <col min="4" max="4" width="11.00390625" style="0" customWidth="1"/>
    <col min="5" max="5" width="12.75390625" style="0" customWidth="1"/>
    <col min="32" max="32" width="9.125" style="165" customWidth="1"/>
  </cols>
  <sheetData>
    <row r="2" spans="4:5" ht="12.75">
      <c r="D2" s="250" t="s">
        <v>194</v>
      </c>
      <c r="E2" s="250"/>
    </row>
    <row r="4" spans="29:30" ht="13.5" thickBot="1">
      <c r="AC4" s="252" t="s">
        <v>1157</v>
      </c>
      <c r="AD4" s="252"/>
    </row>
    <row r="5" spans="1:32" ht="38.25">
      <c r="A5" s="77" t="s">
        <v>329</v>
      </c>
      <c r="B5" s="78">
        <v>841112</v>
      </c>
      <c r="C5" s="79">
        <v>841133</v>
      </c>
      <c r="D5" s="79">
        <v>841402</v>
      </c>
      <c r="E5" s="78">
        <v>841403</v>
      </c>
      <c r="F5" s="79">
        <v>841901</v>
      </c>
      <c r="G5" s="79">
        <v>862102</v>
      </c>
      <c r="H5" s="79">
        <v>862301</v>
      </c>
      <c r="I5" s="79">
        <v>882111</v>
      </c>
      <c r="J5" s="79">
        <v>882113</v>
      </c>
      <c r="K5" s="79">
        <v>882116</v>
      </c>
      <c r="L5" s="79">
        <v>882117</v>
      </c>
      <c r="M5" s="79">
        <v>882118</v>
      </c>
      <c r="N5" s="79">
        <v>882122</v>
      </c>
      <c r="O5" s="79">
        <v>882123</v>
      </c>
      <c r="P5" s="79">
        <v>882124</v>
      </c>
      <c r="Q5" s="79">
        <v>882129</v>
      </c>
      <c r="R5" s="79">
        <v>882202</v>
      </c>
      <c r="S5" s="79">
        <v>882203</v>
      </c>
      <c r="T5" s="79">
        <v>889921</v>
      </c>
      <c r="U5" s="79">
        <v>889928</v>
      </c>
      <c r="V5" s="79">
        <v>890301</v>
      </c>
      <c r="W5" s="79">
        <v>890442</v>
      </c>
      <c r="X5" s="79">
        <v>910123</v>
      </c>
      <c r="Y5" s="79">
        <v>910502</v>
      </c>
      <c r="Z5" s="142" t="s">
        <v>1087</v>
      </c>
      <c r="AA5" s="142" t="s">
        <v>569</v>
      </c>
      <c r="AB5" s="142" t="s">
        <v>1088</v>
      </c>
      <c r="AC5" s="148" t="s">
        <v>570</v>
      </c>
      <c r="AD5" s="85" t="s">
        <v>1088</v>
      </c>
      <c r="AE5" s="148" t="s">
        <v>921</v>
      </c>
      <c r="AF5" s="85" t="s">
        <v>1088</v>
      </c>
    </row>
    <row r="6" spans="1:32" ht="12.75">
      <c r="A6" s="80" t="s">
        <v>326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4">
        <v>1368</v>
      </c>
      <c r="V6" s="14"/>
      <c r="W6" s="14">
        <v>2831</v>
      </c>
      <c r="X6" s="14"/>
      <c r="Y6" s="14"/>
      <c r="Z6" s="144">
        <f>SUM(B6:Y6)</f>
        <v>4199</v>
      </c>
      <c r="AA6" s="144">
        <v>0</v>
      </c>
      <c r="AB6" s="144">
        <f>SUM(Z6:AA6)</f>
        <v>4199</v>
      </c>
      <c r="AC6" s="63">
        <v>52</v>
      </c>
      <c r="AD6" s="168">
        <f>SUM(AB6:AC6)</f>
        <v>4251</v>
      </c>
      <c r="AE6" s="63"/>
      <c r="AF6" s="166">
        <f>SUM(AD6:AE6)</f>
        <v>4251</v>
      </c>
    </row>
    <row r="7" spans="1:32" ht="12.75">
      <c r="A7" s="80" t="s">
        <v>327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4">
        <v>96</v>
      </c>
      <c r="V7" s="14"/>
      <c r="W7" s="14"/>
      <c r="X7" s="14"/>
      <c r="Y7" s="14"/>
      <c r="Z7" s="144">
        <f aca="true" t="shared" si="0" ref="Z7:Z70">SUM(B7:Y7)</f>
        <v>96</v>
      </c>
      <c r="AA7" s="144">
        <v>0</v>
      </c>
      <c r="AB7" s="144">
        <f aca="true" t="shared" si="1" ref="AB7:AB70">SUM(Z7:AA7)</f>
        <v>96</v>
      </c>
      <c r="AC7" s="63">
        <v>9</v>
      </c>
      <c r="AD7" s="168">
        <f aca="true" t="shared" si="2" ref="AD7:AD70">SUM(AB7:AC7)</f>
        <v>105</v>
      </c>
      <c r="AE7" s="63"/>
      <c r="AF7" s="166">
        <f aca="true" t="shared" si="3" ref="AF7:AF70">SUM(AD7:AE7)</f>
        <v>105</v>
      </c>
    </row>
    <row r="8" spans="1:32" ht="12.75">
      <c r="A8" s="80" t="s">
        <v>1089</v>
      </c>
      <c r="B8" s="6">
        <v>2657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4"/>
      <c r="V8" s="14"/>
      <c r="W8" s="14"/>
      <c r="X8" s="14">
        <v>180</v>
      </c>
      <c r="Y8" s="14"/>
      <c r="Z8" s="144">
        <f t="shared" si="0"/>
        <v>2837</v>
      </c>
      <c r="AA8" s="144">
        <v>0</v>
      </c>
      <c r="AB8" s="144">
        <f t="shared" si="1"/>
        <v>2837</v>
      </c>
      <c r="AC8" s="63"/>
      <c r="AD8" s="168">
        <f t="shared" si="2"/>
        <v>2837</v>
      </c>
      <c r="AE8" s="63"/>
      <c r="AF8" s="166">
        <f t="shared" si="3"/>
        <v>2837</v>
      </c>
    </row>
    <row r="9" spans="1:32" ht="12.75">
      <c r="A9" s="80" t="s">
        <v>1090</v>
      </c>
      <c r="B9" s="6">
        <f>SUM(B6:B8)</f>
        <v>2657</v>
      </c>
      <c r="C9" s="6"/>
      <c r="D9" s="6">
        <f>SUM(D6:D8)</f>
        <v>0</v>
      </c>
      <c r="E9" s="6"/>
      <c r="F9" s="6"/>
      <c r="G9" s="6"/>
      <c r="H9" s="6"/>
      <c r="I9" s="6">
        <f aca="true" t="shared" si="4" ref="I9:Y9">SUM(I6:I8)</f>
        <v>0</v>
      </c>
      <c r="J9" s="6">
        <f t="shared" si="4"/>
        <v>0</v>
      </c>
      <c r="K9" s="6">
        <f t="shared" si="4"/>
        <v>0</v>
      </c>
      <c r="L9" s="6">
        <f t="shared" si="4"/>
        <v>0</v>
      </c>
      <c r="M9" s="6">
        <f t="shared" si="4"/>
        <v>0</v>
      </c>
      <c r="N9" s="6">
        <f t="shared" si="4"/>
        <v>0</v>
      </c>
      <c r="O9" s="6">
        <f t="shared" si="4"/>
        <v>0</v>
      </c>
      <c r="P9" s="6">
        <f t="shared" si="4"/>
        <v>0</v>
      </c>
      <c r="Q9" s="6">
        <f t="shared" si="4"/>
        <v>0</v>
      </c>
      <c r="R9" s="6">
        <f t="shared" si="4"/>
        <v>0</v>
      </c>
      <c r="S9" s="6">
        <f t="shared" si="4"/>
        <v>0</v>
      </c>
      <c r="T9" s="6">
        <f t="shared" si="4"/>
        <v>0</v>
      </c>
      <c r="U9" s="6">
        <f t="shared" si="4"/>
        <v>1464</v>
      </c>
      <c r="V9" s="6">
        <f t="shared" si="4"/>
        <v>0</v>
      </c>
      <c r="W9" s="6">
        <f t="shared" si="4"/>
        <v>2831</v>
      </c>
      <c r="X9" s="6">
        <f t="shared" si="4"/>
        <v>180</v>
      </c>
      <c r="Y9" s="6">
        <f t="shared" si="4"/>
        <v>0</v>
      </c>
      <c r="Z9" s="144">
        <f t="shared" si="0"/>
        <v>7132</v>
      </c>
      <c r="AA9" s="7">
        <v>0</v>
      </c>
      <c r="AB9" s="144">
        <f t="shared" si="1"/>
        <v>7132</v>
      </c>
      <c r="AC9" s="20">
        <f>SUM(AC6:AC8)</f>
        <v>61</v>
      </c>
      <c r="AD9" s="168">
        <f t="shared" si="2"/>
        <v>7193</v>
      </c>
      <c r="AE9" s="63"/>
      <c r="AF9" s="166">
        <f t="shared" si="3"/>
        <v>7193</v>
      </c>
    </row>
    <row r="10" spans="1:32" ht="25.5">
      <c r="A10" s="80" t="s">
        <v>1091</v>
      </c>
      <c r="B10" s="6">
        <v>646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4">
        <v>369</v>
      </c>
      <c r="V10" s="14"/>
      <c r="W10" s="14">
        <v>764</v>
      </c>
      <c r="X10" s="14">
        <v>44</v>
      </c>
      <c r="Y10" s="14"/>
      <c r="Z10" s="144">
        <f t="shared" si="0"/>
        <v>1823</v>
      </c>
      <c r="AA10" s="144">
        <v>0</v>
      </c>
      <c r="AB10" s="144">
        <f t="shared" si="1"/>
        <v>1823</v>
      </c>
      <c r="AC10" s="63">
        <v>17</v>
      </c>
      <c r="AD10" s="168">
        <f t="shared" si="2"/>
        <v>1840</v>
      </c>
      <c r="AE10" s="63"/>
      <c r="AF10" s="166">
        <f t="shared" si="3"/>
        <v>1840</v>
      </c>
    </row>
    <row r="11" spans="1:32" ht="12.75">
      <c r="A11" s="80" t="s">
        <v>1092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4">
        <v>16</v>
      </c>
      <c r="V11" s="14"/>
      <c r="W11" s="14"/>
      <c r="X11" s="14"/>
      <c r="Y11" s="14"/>
      <c r="Z11" s="144">
        <f t="shared" si="0"/>
        <v>16</v>
      </c>
      <c r="AA11" s="144">
        <f>SUM(AA10)</f>
        <v>0</v>
      </c>
      <c r="AB11" s="144">
        <f t="shared" si="1"/>
        <v>16</v>
      </c>
      <c r="AC11" s="63"/>
      <c r="AD11" s="168">
        <f t="shared" si="2"/>
        <v>16</v>
      </c>
      <c r="AE11" s="63"/>
      <c r="AF11" s="166">
        <f t="shared" si="3"/>
        <v>16</v>
      </c>
    </row>
    <row r="12" spans="1:32" ht="25.5">
      <c r="A12" s="80" t="s">
        <v>1093</v>
      </c>
      <c r="B12" s="6">
        <f>SUM(B10:B11)</f>
        <v>646</v>
      </c>
      <c r="C12" s="6"/>
      <c r="D12" s="6">
        <f>SUM(D10:D11)</f>
        <v>0</v>
      </c>
      <c r="E12" s="6"/>
      <c r="F12" s="6"/>
      <c r="G12" s="6"/>
      <c r="H12" s="6"/>
      <c r="I12" s="6">
        <f aca="true" t="shared" si="5" ref="I12:Y12">SUM(I10:I11)</f>
        <v>0</v>
      </c>
      <c r="J12" s="6">
        <f t="shared" si="5"/>
        <v>0</v>
      </c>
      <c r="K12" s="6">
        <f t="shared" si="5"/>
        <v>0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0</v>
      </c>
      <c r="Q12" s="6">
        <f t="shared" si="5"/>
        <v>0</v>
      </c>
      <c r="R12" s="6">
        <f t="shared" si="5"/>
        <v>0</v>
      </c>
      <c r="S12" s="6">
        <f t="shared" si="5"/>
        <v>0</v>
      </c>
      <c r="T12" s="6">
        <f t="shared" si="5"/>
        <v>0</v>
      </c>
      <c r="U12" s="6">
        <f t="shared" si="5"/>
        <v>385</v>
      </c>
      <c r="V12" s="6">
        <f t="shared" si="5"/>
        <v>0</v>
      </c>
      <c r="W12" s="6">
        <f t="shared" si="5"/>
        <v>764</v>
      </c>
      <c r="X12" s="6">
        <f t="shared" si="5"/>
        <v>44</v>
      </c>
      <c r="Y12" s="6">
        <f t="shared" si="5"/>
        <v>0</v>
      </c>
      <c r="Z12" s="144">
        <f t="shared" si="0"/>
        <v>1839</v>
      </c>
      <c r="AA12" s="7">
        <f>SUM(AA11)</f>
        <v>0</v>
      </c>
      <c r="AB12" s="144">
        <f t="shared" si="1"/>
        <v>1839</v>
      </c>
      <c r="AC12" s="20">
        <f>SUM(AC10:AC11)</f>
        <v>17</v>
      </c>
      <c r="AD12" s="168">
        <f t="shared" si="2"/>
        <v>1856</v>
      </c>
      <c r="AE12" s="63"/>
      <c r="AF12" s="166">
        <f t="shared" si="3"/>
        <v>1856</v>
      </c>
    </row>
    <row r="13" spans="1:32" ht="12.75">
      <c r="A13" s="80" t="s">
        <v>1094</v>
      </c>
      <c r="B13" s="6">
        <v>2516</v>
      </c>
      <c r="C13" s="6"/>
      <c r="D13" s="6">
        <v>762</v>
      </c>
      <c r="E13" s="6">
        <v>2339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4">
        <v>769</v>
      </c>
      <c r="V13" s="14"/>
      <c r="W13" s="14"/>
      <c r="X13" s="14">
        <v>98</v>
      </c>
      <c r="Y13" s="14">
        <v>27</v>
      </c>
      <c r="Z13" s="144">
        <f t="shared" si="0"/>
        <v>6511</v>
      </c>
      <c r="AA13" s="145">
        <v>635</v>
      </c>
      <c r="AB13" s="144">
        <f t="shared" si="1"/>
        <v>7146</v>
      </c>
      <c r="AC13" s="63">
        <v>976</v>
      </c>
      <c r="AD13" s="168">
        <f t="shared" si="2"/>
        <v>8122</v>
      </c>
      <c r="AE13" s="63"/>
      <c r="AF13" s="166">
        <f t="shared" si="3"/>
        <v>8122</v>
      </c>
    </row>
    <row r="14" spans="1:32" ht="12.75">
      <c r="A14" s="80" t="s">
        <v>1095</v>
      </c>
      <c r="B14" s="6">
        <v>127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4">
        <v>320</v>
      </c>
      <c r="V14" s="14"/>
      <c r="W14" s="14"/>
      <c r="X14" s="14"/>
      <c r="Y14" s="14"/>
      <c r="Z14" s="144">
        <f t="shared" si="0"/>
        <v>447</v>
      </c>
      <c r="AA14" s="145"/>
      <c r="AB14" s="144">
        <f t="shared" si="1"/>
        <v>447</v>
      </c>
      <c r="AC14" s="63"/>
      <c r="AD14" s="168">
        <f t="shared" si="2"/>
        <v>447</v>
      </c>
      <c r="AE14" s="63"/>
      <c r="AF14" s="166">
        <f t="shared" si="3"/>
        <v>447</v>
      </c>
    </row>
    <row r="15" spans="1:32" ht="12.75">
      <c r="A15" s="80" t="s">
        <v>928</v>
      </c>
      <c r="B15" s="6">
        <f>SUM(B13:B14)</f>
        <v>2643</v>
      </c>
      <c r="C15" s="6"/>
      <c r="D15" s="6">
        <f>SUM(D13:D14)</f>
        <v>762</v>
      </c>
      <c r="E15" s="6">
        <f>SUM(E13:E14)</f>
        <v>2339</v>
      </c>
      <c r="F15" s="6"/>
      <c r="G15" s="6"/>
      <c r="H15" s="6"/>
      <c r="I15" s="6">
        <f aca="true" t="shared" si="6" ref="I15:Y15">SUM(I13:I14)</f>
        <v>0</v>
      </c>
      <c r="J15" s="6">
        <f t="shared" si="6"/>
        <v>0</v>
      </c>
      <c r="K15" s="6">
        <f t="shared" si="6"/>
        <v>0</v>
      </c>
      <c r="L15" s="6">
        <f t="shared" si="6"/>
        <v>0</v>
      </c>
      <c r="M15" s="6">
        <f t="shared" si="6"/>
        <v>0</v>
      </c>
      <c r="N15" s="6">
        <f t="shared" si="6"/>
        <v>0</v>
      </c>
      <c r="O15" s="6">
        <f t="shared" si="6"/>
        <v>0</v>
      </c>
      <c r="P15" s="6">
        <f t="shared" si="6"/>
        <v>0</v>
      </c>
      <c r="Q15" s="6">
        <f t="shared" si="6"/>
        <v>0</v>
      </c>
      <c r="R15" s="6">
        <f t="shared" si="6"/>
        <v>0</v>
      </c>
      <c r="S15" s="6">
        <f t="shared" si="6"/>
        <v>0</v>
      </c>
      <c r="T15" s="6">
        <f t="shared" si="6"/>
        <v>0</v>
      </c>
      <c r="U15" s="6">
        <f t="shared" si="6"/>
        <v>1089</v>
      </c>
      <c r="V15" s="6">
        <f t="shared" si="6"/>
        <v>0</v>
      </c>
      <c r="W15" s="6">
        <f t="shared" si="6"/>
        <v>0</v>
      </c>
      <c r="X15" s="6">
        <f t="shared" si="6"/>
        <v>98</v>
      </c>
      <c r="Y15" s="6">
        <f t="shared" si="6"/>
        <v>27</v>
      </c>
      <c r="Z15" s="144">
        <f t="shared" si="0"/>
        <v>6958</v>
      </c>
      <c r="AA15" s="7">
        <v>635</v>
      </c>
      <c r="AB15" s="144">
        <f t="shared" si="1"/>
        <v>7593</v>
      </c>
      <c r="AC15" s="6">
        <f>SUM(AC13:AC14)</f>
        <v>976</v>
      </c>
      <c r="AD15" s="168">
        <f t="shared" si="2"/>
        <v>8569</v>
      </c>
      <c r="AE15" s="63"/>
      <c r="AF15" s="166">
        <f t="shared" si="3"/>
        <v>8569</v>
      </c>
    </row>
    <row r="16" spans="1:32" ht="25.5">
      <c r="A16" s="80" t="s">
        <v>1096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4"/>
      <c r="V16" s="14"/>
      <c r="W16" s="14"/>
      <c r="X16" s="14"/>
      <c r="Y16" s="14"/>
      <c r="Z16" s="144">
        <f t="shared" si="0"/>
        <v>0</v>
      </c>
      <c r="AA16" s="145"/>
      <c r="AB16" s="144">
        <f t="shared" si="1"/>
        <v>0</v>
      </c>
      <c r="AC16" s="63"/>
      <c r="AD16" s="168">
        <f t="shared" si="2"/>
        <v>0</v>
      </c>
      <c r="AE16" s="63"/>
      <c r="AF16" s="166">
        <f t="shared" si="3"/>
        <v>0</v>
      </c>
    </row>
    <row r="17" spans="1:32" ht="12.75">
      <c r="A17" s="80" t="s">
        <v>1097</v>
      </c>
      <c r="B17" s="6"/>
      <c r="C17" s="6"/>
      <c r="D17" s="6"/>
      <c r="E17" s="6"/>
      <c r="F17" s="6">
        <v>6761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4"/>
      <c r="V17" s="14"/>
      <c r="W17" s="14"/>
      <c r="X17" s="14"/>
      <c r="Y17" s="14"/>
      <c r="Z17" s="144">
        <f t="shared" si="0"/>
        <v>6761</v>
      </c>
      <c r="AA17" s="145">
        <v>10</v>
      </c>
      <c r="AB17" s="144">
        <f t="shared" si="1"/>
        <v>6771</v>
      </c>
      <c r="AC17" s="63">
        <v>-545</v>
      </c>
      <c r="AD17" s="168">
        <f t="shared" si="2"/>
        <v>6226</v>
      </c>
      <c r="AE17" s="63"/>
      <c r="AF17" s="166">
        <f t="shared" si="3"/>
        <v>6226</v>
      </c>
    </row>
    <row r="18" spans="1:32" ht="25.5">
      <c r="A18" s="80" t="s">
        <v>1098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4"/>
      <c r="V18" s="14"/>
      <c r="W18" s="14"/>
      <c r="X18" s="14"/>
      <c r="Y18" s="14"/>
      <c r="Z18" s="144">
        <f t="shared" si="0"/>
        <v>0</v>
      </c>
      <c r="AA18" s="145">
        <v>73</v>
      </c>
      <c r="AB18" s="144">
        <f t="shared" si="1"/>
        <v>73</v>
      </c>
      <c r="AC18" s="63"/>
      <c r="AD18" s="168">
        <f t="shared" si="2"/>
        <v>73</v>
      </c>
      <c r="AE18" s="63"/>
      <c r="AF18" s="166">
        <f t="shared" si="3"/>
        <v>73</v>
      </c>
    </row>
    <row r="19" spans="1:32" ht="25.5">
      <c r="A19" s="80" t="s">
        <v>1099</v>
      </c>
      <c r="B19" s="6"/>
      <c r="C19" s="6"/>
      <c r="D19" s="6"/>
      <c r="E19" s="6"/>
      <c r="F19" s="6"/>
      <c r="G19" s="6">
        <v>110</v>
      </c>
      <c r="H19" s="6">
        <v>382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4"/>
      <c r="V19" s="14">
        <v>35</v>
      </c>
      <c r="W19" s="14"/>
      <c r="X19" s="14"/>
      <c r="Y19" s="14"/>
      <c r="Z19" s="144">
        <f t="shared" si="0"/>
        <v>527</v>
      </c>
      <c r="AA19" s="145"/>
      <c r="AB19" s="144">
        <f t="shared" si="1"/>
        <v>527</v>
      </c>
      <c r="AC19" s="63"/>
      <c r="AD19" s="168">
        <f t="shared" si="2"/>
        <v>527</v>
      </c>
      <c r="AE19" s="63"/>
      <c r="AF19" s="166">
        <f t="shared" si="3"/>
        <v>527</v>
      </c>
    </row>
    <row r="20" spans="1:32" ht="25.5">
      <c r="A20" s="80" t="s">
        <v>1100</v>
      </c>
      <c r="B20" s="6"/>
      <c r="C20" s="6"/>
      <c r="D20" s="6"/>
      <c r="E20" s="6"/>
      <c r="F20" s="6"/>
      <c r="G20" s="6"/>
      <c r="H20" s="6"/>
      <c r="I20" s="6">
        <v>1368</v>
      </c>
      <c r="J20" s="6">
        <v>1400</v>
      </c>
      <c r="K20" s="6"/>
      <c r="L20" s="6"/>
      <c r="M20" s="6">
        <v>92</v>
      </c>
      <c r="N20" s="6">
        <v>150</v>
      </c>
      <c r="O20" s="6">
        <v>60</v>
      </c>
      <c r="P20" s="6">
        <v>100</v>
      </c>
      <c r="Q20" s="6">
        <v>125</v>
      </c>
      <c r="R20" s="6">
        <v>150</v>
      </c>
      <c r="S20" s="6">
        <v>800</v>
      </c>
      <c r="T20" s="6">
        <v>1085</v>
      </c>
      <c r="U20" s="14"/>
      <c r="V20" s="14"/>
      <c r="W20" s="14"/>
      <c r="X20" s="14"/>
      <c r="Y20" s="14"/>
      <c r="Z20" s="144">
        <f t="shared" si="0"/>
        <v>5330</v>
      </c>
      <c r="AA20" s="145"/>
      <c r="AB20" s="144">
        <f t="shared" si="1"/>
        <v>5330</v>
      </c>
      <c r="AC20" s="63">
        <v>-598</v>
      </c>
      <c r="AD20" s="168">
        <f t="shared" si="2"/>
        <v>4732</v>
      </c>
      <c r="AE20" s="63"/>
      <c r="AF20" s="166">
        <f t="shared" si="3"/>
        <v>4732</v>
      </c>
    </row>
    <row r="21" spans="1:32" ht="14.25" customHeight="1">
      <c r="A21" s="149" t="s">
        <v>929</v>
      </c>
      <c r="B21" s="6">
        <f>SUM(B16:B20)</f>
        <v>0</v>
      </c>
      <c r="C21" s="6"/>
      <c r="D21" s="6">
        <f aca="true" t="shared" si="7" ref="D21:Y21">SUM(D16:D20)</f>
        <v>0</v>
      </c>
      <c r="E21" s="6">
        <f>SUM(E16:E20)</f>
        <v>0</v>
      </c>
      <c r="F21" s="6">
        <f t="shared" si="7"/>
        <v>6761</v>
      </c>
      <c r="G21" s="6">
        <f t="shared" si="7"/>
        <v>110</v>
      </c>
      <c r="H21" s="6">
        <f t="shared" si="7"/>
        <v>382</v>
      </c>
      <c r="I21" s="6">
        <f t="shared" si="7"/>
        <v>1368</v>
      </c>
      <c r="J21" s="6">
        <f t="shared" si="7"/>
        <v>1400</v>
      </c>
      <c r="K21" s="6">
        <f t="shared" si="7"/>
        <v>0</v>
      </c>
      <c r="L21" s="6">
        <f t="shared" si="7"/>
        <v>0</v>
      </c>
      <c r="M21" s="6">
        <f t="shared" si="7"/>
        <v>92</v>
      </c>
      <c r="N21" s="6">
        <f t="shared" si="7"/>
        <v>150</v>
      </c>
      <c r="O21" s="6">
        <f t="shared" si="7"/>
        <v>60</v>
      </c>
      <c r="P21" s="6">
        <f t="shared" si="7"/>
        <v>100</v>
      </c>
      <c r="Q21" s="6">
        <f t="shared" si="7"/>
        <v>125</v>
      </c>
      <c r="R21" s="6">
        <f t="shared" si="7"/>
        <v>150</v>
      </c>
      <c r="S21" s="6">
        <f t="shared" si="7"/>
        <v>800</v>
      </c>
      <c r="T21" s="6">
        <f t="shared" si="7"/>
        <v>1085</v>
      </c>
      <c r="U21" s="6">
        <f t="shared" si="7"/>
        <v>0</v>
      </c>
      <c r="V21" s="6">
        <f t="shared" si="7"/>
        <v>35</v>
      </c>
      <c r="W21" s="6">
        <f t="shared" si="7"/>
        <v>0</v>
      </c>
      <c r="X21" s="6">
        <f t="shared" si="7"/>
        <v>0</v>
      </c>
      <c r="Y21" s="6">
        <f t="shared" si="7"/>
        <v>0</v>
      </c>
      <c r="Z21" s="144">
        <f t="shared" si="0"/>
        <v>12618</v>
      </c>
      <c r="AA21" s="7">
        <f>SUM(AA17:AA20)</f>
        <v>83</v>
      </c>
      <c r="AB21" s="144">
        <f t="shared" si="1"/>
        <v>12701</v>
      </c>
      <c r="AC21" s="7">
        <f>SUM(AC17:AC20)</f>
        <v>-1143</v>
      </c>
      <c r="AD21" s="168">
        <f t="shared" si="2"/>
        <v>11558</v>
      </c>
      <c r="AE21" s="63"/>
      <c r="AF21" s="166">
        <f t="shared" si="3"/>
        <v>11558</v>
      </c>
    </row>
    <row r="22" spans="1:32" ht="25.5">
      <c r="A22" s="80" t="s">
        <v>1101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4"/>
      <c r="V22" s="14"/>
      <c r="W22" s="14"/>
      <c r="X22" s="14"/>
      <c r="Y22" s="14"/>
      <c r="Z22" s="144">
        <f t="shared" si="0"/>
        <v>0</v>
      </c>
      <c r="AA22" s="145"/>
      <c r="AB22" s="144">
        <f t="shared" si="1"/>
        <v>0</v>
      </c>
      <c r="AC22" s="63"/>
      <c r="AD22" s="168">
        <f t="shared" si="2"/>
        <v>0</v>
      </c>
      <c r="AE22" s="63"/>
      <c r="AF22" s="166">
        <f t="shared" si="3"/>
        <v>0</v>
      </c>
    </row>
    <row r="23" spans="1:32" ht="12.75">
      <c r="A23" s="80" t="s">
        <v>1102</v>
      </c>
      <c r="B23" s="6">
        <v>9480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4"/>
      <c r="V23" s="14"/>
      <c r="W23" s="14"/>
      <c r="X23" s="14"/>
      <c r="Y23" s="14"/>
      <c r="Z23" s="144">
        <f t="shared" si="0"/>
        <v>9480</v>
      </c>
      <c r="AA23" s="145">
        <v>-851</v>
      </c>
      <c r="AB23" s="144">
        <f t="shared" si="1"/>
        <v>8629</v>
      </c>
      <c r="AC23" s="63">
        <v>-312</v>
      </c>
      <c r="AD23" s="168">
        <f t="shared" si="2"/>
        <v>8317</v>
      </c>
      <c r="AE23" s="63">
        <v>218</v>
      </c>
      <c r="AF23" s="166">
        <f t="shared" si="3"/>
        <v>8535</v>
      </c>
    </row>
    <row r="24" spans="1:32" ht="12.75">
      <c r="A24" s="80" t="s">
        <v>1103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4"/>
      <c r="V24" s="14"/>
      <c r="W24" s="14"/>
      <c r="X24" s="14"/>
      <c r="Y24" s="14"/>
      <c r="Z24" s="144">
        <f t="shared" si="0"/>
        <v>0</v>
      </c>
      <c r="AA24" s="145"/>
      <c r="AB24" s="144">
        <f t="shared" si="1"/>
        <v>0</v>
      </c>
      <c r="AC24" s="63"/>
      <c r="AD24" s="168">
        <f t="shared" si="2"/>
        <v>0</v>
      </c>
      <c r="AE24" s="63"/>
      <c r="AF24" s="166">
        <f t="shared" si="3"/>
        <v>0</v>
      </c>
    </row>
    <row r="25" spans="1:32" ht="25.5">
      <c r="A25" s="80" t="s">
        <v>1104</v>
      </c>
      <c r="B25" s="6">
        <f>SUM(B9,B12,B15,B21,B22:B24)</f>
        <v>15426</v>
      </c>
      <c r="C25" s="6">
        <f aca="true" t="shared" si="8" ref="C25:Y25">SUM(C9,C12,C15,C21,C22:C24)</f>
        <v>0</v>
      </c>
      <c r="D25" s="6">
        <f t="shared" si="8"/>
        <v>762</v>
      </c>
      <c r="E25" s="6">
        <f t="shared" si="8"/>
        <v>2339</v>
      </c>
      <c r="F25" s="6">
        <f t="shared" si="8"/>
        <v>6761</v>
      </c>
      <c r="G25" s="6">
        <f t="shared" si="8"/>
        <v>110</v>
      </c>
      <c r="H25" s="6">
        <f t="shared" si="8"/>
        <v>382</v>
      </c>
      <c r="I25" s="6">
        <f t="shared" si="8"/>
        <v>1368</v>
      </c>
      <c r="J25" s="6">
        <f t="shared" si="8"/>
        <v>1400</v>
      </c>
      <c r="K25" s="6">
        <f t="shared" si="8"/>
        <v>0</v>
      </c>
      <c r="L25" s="6">
        <f t="shared" si="8"/>
        <v>0</v>
      </c>
      <c r="M25" s="6">
        <f t="shared" si="8"/>
        <v>92</v>
      </c>
      <c r="N25" s="6">
        <f t="shared" si="8"/>
        <v>150</v>
      </c>
      <c r="O25" s="6">
        <f t="shared" si="8"/>
        <v>60</v>
      </c>
      <c r="P25" s="6">
        <f t="shared" si="8"/>
        <v>100</v>
      </c>
      <c r="Q25" s="6">
        <f t="shared" si="8"/>
        <v>125</v>
      </c>
      <c r="R25" s="6">
        <f t="shared" si="8"/>
        <v>150</v>
      </c>
      <c r="S25" s="6">
        <f t="shared" si="8"/>
        <v>800</v>
      </c>
      <c r="T25" s="6">
        <f t="shared" si="8"/>
        <v>1085</v>
      </c>
      <c r="U25" s="6">
        <f t="shared" si="8"/>
        <v>2938</v>
      </c>
      <c r="V25" s="6">
        <f t="shared" si="8"/>
        <v>35</v>
      </c>
      <c r="W25" s="6">
        <f t="shared" si="8"/>
        <v>3595</v>
      </c>
      <c r="X25" s="6">
        <f t="shared" si="8"/>
        <v>322</v>
      </c>
      <c r="Y25" s="6">
        <f t="shared" si="8"/>
        <v>27</v>
      </c>
      <c r="Z25" s="144">
        <f t="shared" si="0"/>
        <v>38027</v>
      </c>
      <c r="AA25" s="6">
        <f>SUM(AA9,AA12,AA15,AA21,AA22:AA24)</f>
        <v>-133</v>
      </c>
      <c r="AB25" s="144">
        <f t="shared" si="1"/>
        <v>37894</v>
      </c>
      <c r="AC25" s="6">
        <f>SUM(AC9,AC12,AC15,AC21,AC22:AC24)</f>
        <v>-401</v>
      </c>
      <c r="AD25" s="168">
        <f t="shared" si="2"/>
        <v>37493</v>
      </c>
      <c r="AE25" s="64">
        <v>218</v>
      </c>
      <c r="AF25" s="166">
        <f t="shared" si="3"/>
        <v>37711</v>
      </c>
    </row>
    <row r="26" spans="1:32" ht="12.75">
      <c r="A26" s="80" t="s">
        <v>1105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4"/>
      <c r="V26" s="14"/>
      <c r="W26" s="14"/>
      <c r="X26" s="14"/>
      <c r="Y26" s="14"/>
      <c r="Z26" s="144">
        <f t="shared" si="0"/>
        <v>0</v>
      </c>
      <c r="AA26" s="145"/>
      <c r="AB26" s="144">
        <f t="shared" si="1"/>
        <v>0</v>
      </c>
      <c r="AC26" s="63"/>
      <c r="AD26" s="168">
        <f t="shared" si="2"/>
        <v>0</v>
      </c>
      <c r="AE26" s="63"/>
      <c r="AF26" s="166">
        <f t="shared" si="3"/>
        <v>0</v>
      </c>
    </row>
    <row r="27" spans="1:32" ht="12.75">
      <c r="A27" s="80" t="s">
        <v>1106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4"/>
      <c r="V27" s="14"/>
      <c r="W27" s="14"/>
      <c r="X27" s="14"/>
      <c r="Y27" s="14"/>
      <c r="Z27" s="144">
        <f t="shared" si="0"/>
        <v>0</v>
      </c>
      <c r="AA27" s="145">
        <v>508</v>
      </c>
      <c r="AB27" s="144">
        <f t="shared" si="1"/>
        <v>508</v>
      </c>
      <c r="AC27" s="63">
        <v>2817</v>
      </c>
      <c r="AD27" s="168">
        <f t="shared" si="2"/>
        <v>3325</v>
      </c>
      <c r="AE27" s="63"/>
      <c r="AF27" s="166">
        <f t="shared" si="3"/>
        <v>3325</v>
      </c>
    </row>
    <row r="28" spans="1:32" ht="25.5">
      <c r="A28" s="80" t="s">
        <v>1107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4"/>
      <c r="V28" s="14"/>
      <c r="W28" s="14"/>
      <c r="X28" s="14"/>
      <c r="Y28" s="14"/>
      <c r="Z28" s="144">
        <f t="shared" si="0"/>
        <v>0</v>
      </c>
      <c r="AA28" s="145"/>
      <c r="AB28" s="144">
        <f t="shared" si="1"/>
        <v>0</v>
      </c>
      <c r="AC28" s="63"/>
      <c r="AD28" s="168">
        <f t="shared" si="2"/>
        <v>0</v>
      </c>
      <c r="AE28" s="63"/>
      <c r="AF28" s="166">
        <f t="shared" si="3"/>
        <v>0</v>
      </c>
    </row>
    <row r="29" spans="1:32" ht="12.75">
      <c r="A29" s="80" t="s">
        <v>1108</v>
      </c>
      <c r="B29" s="6">
        <v>93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4"/>
      <c r="V29" s="14"/>
      <c r="W29" s="14"/>
      <c r="X29" s="14"/>
      <c r="Y29" s="14"/>
      <c r="Z29" s="144">
        <f t="shared" si="0"/>
        <v>93</v>
      </c>
      <c r="AA29" s="145"/>
      <c r="AB29" s="144">
        <f t="shared" si="1"/>
        <v>93</v>
      </c>
      <c r="AC29" s="63">
        <v>43</v>
      </c>
      <c r="AD29" s="168">
        <f t="shared" si="2"/>
        <v>136</v>
      </c>
      <c r="AE29" s="63"/>
      <c r="AF29" s="166">
        <f t="shared" si="3"/>
        <v>136</v>
      </c>
    </row>
    <row r="30" spans="1:32" ht="12.75">
      <c r="A30" s="80" t="s">
        <v>1109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4"/>
      <c r="V30" s="14"/>
      <c r="W30" s="14"/>
      <c r="X30" s="14"/>
      <c r="Y30" s="14"/>
      <c r="Z30" s="144">
        <f t="shared" si="0"/>
        <v>0</v>
      </c>
      <c r="AA30" s="145"/>
      <c r="AB30" s="144">
        <f t="shared" si="1"/>
        <v>0</v>
      </c>
      <c r="AC30" s="63"/>
      <c r="AD30" s="168">
        <f t="shared" si="2"/>
        <v>0</v>
      </c>
      <c r="AE30" s="63"/>
      <c r="AF30" s="166">
        <f t="shared" si="3"/>
        <v>0</v>
      </c>
    </row>
    <row r="31" spans="1:32" ht="25.5">
      <c r="A31" s="80" t="s">
        <v>1110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4"/>
      <c r="V31" s="14"/>
      <c r="W31" s="14"/>
      <c r="X31" s="14"/>
      <c r="Y31" s="14"/>
      <c r="Z31" s="144">
        <f t="shared" si="0"/>
        <v>0</v>
      </c>
      <c r="AA31" s="145"/>
      <c r="AB31" s="144">
        <f t="shared" si="1"/>
        <v>0</v>
      </c>
      <c r="AC31" s="63"/>
      <c r="AD31" s="168">
        <f t="shared" si="2"/>
        <v>0</v>
      </c>
      <c r="AE31" s="63"/>
      <c r="AF31" s="166">
        <f t="shared" si="3"/>
        <v>0</v>
      </c>
    </row>
    <row r="32" spans="1:32" ht="25.5">
      <c r="A32" s="80" t="s">
        <v>1111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4"/>
      <c r="V32" s="14"/>
      <c r="W32" s="14"/>
      <c r="X32" s="14"/>
      <c r="Y32" s="14"/>
      <c r="Z32" s="144">
        <f t="shared" si="0"/>
        <v>0</v>
      </c>
      <c r="AA32" s="145"/>
      <c r="AB32" s="144">
        <f t="shared" si="1"/>
        <v>0</v>
      </c>
      <c r="AC32" s="63"/>
      <c r="AD32" s="168">
        <f t="shared" si="2"/>
        <v>0</v>
      </c>
      <c r="AE32" s="63"/>
      <c r="AF32" s="166">
        <f t="shared" si="3"/>
        <v>0</v>
      </c>
    </row>
    <row r="33" spans="1:32" ht="25.5">
      <c r="A33" s="80" t="s">
        <v>1112</v>
      </c>
      <c r="B33" s="6">
        <f>SUM(B28:B32)</f>
        <v>93</v>
      </c>
      <c r="C33" s="6"/>
      <c r="D33" s="6">
        <f aca="true" t="shared" si="9" ref="D33:Y33">SUM(D28:D32)</f>
        <v>0</v>
      </c>
      <c r="E33" s="6"/>
      <c r="F33" s="6">
        <f t="shared" si="9"/>
        <v>0</v>
      </c>
      <c r="G33" s="6">
        <f t="shared" si="9"/>
        <v>0</v>
      </c>
      <c r="H33" s="6">
        <f t="shared" si="9"/>
        <v>0</v>
      </c>
      <c r="I33" s="6">
        <f t="shared" si="9"/>
        <v>0</v>
      </c>
      <c r="J33" s="6">
        <f t="shared" si="9"/>
        <v>0</v>
      </c>
      <c r="K33" s="6">
        <f t="shared" si="9"/>
        <v>0</v>
      </c>
      <c r="L33" s="6">
        <f t="shared" si="9"/>
        <v>0</v>
      </c>
      <c r="M33" s="6">
        <f t="shared" si="9"/>
        <v>0</v>
      </c>
      <c r="N33" s="6">
        <f t="shared" si="9"/>
        <v>0</v>
      </c>
      <c r="O33" s="6">
        <f t="shared" si="9"/>
        <v>0</v>
      </c>
      <c r="P33" s="6">
        <f t="shared" si="9"/>
        <v>0</v>
      </c>
      <c r="Q33" s="6">
        <f t="shared" si="9"/>
        <v>0</v>
      </c>
      <c r="R33" s="6">
        <f t="shared" si="9"/>
        <v>0</v>
      </c>
      <c r="S33" s="6">
        <f t="shared" si="9"/>
        <v>0</v>
      </c>
      <c r="T33" s="6">
        <f t="shared" si="9"/>
        <v>0</v>
      </c>
      <c r="U33" s="6">
        <f t="shared" si="9"/>
        <v>0</v>
      </c>
      <c r="V33" s="6">
        <f t="shared" si="9"/>
        <v>0</v>
      </c>
      <c r="W33" s="6">
        <f t="shared" si="9"/>
        <v>0</v>
      </c>
      <c r="X33" s="6">
        <f t="shared" si="9"/>
        <v>0</v>
      </c>
      <c r="Y33" s="6">
        <f t="shared" si="9"/>
        <v>0</v>
      </c>
      <c r="Z33" s="144">
        <f t="shared" si="0"/>
        <v>93</v>
      </c>
      <c r="AA33" s="7"/>
      <c r="AB33" s="144">
        <f t="shared" si="1"/>
        <v>93</v>
      </c>
      <c r="AC33" s="20"/>
      <c r="AD33" s="168">
        <f t="shared" si="2"/>
        <v>93</v>
      </c>
      <c r="AE33" s="63"/>
      <c r="AF33" s="166">
        <f t="shared" si="3"/>
        <v>93</v>
      </c>
    </row>
    <row r="34" spans="1:32" ht="25.5">
      <c r="A34" s="80" t="s">
        <v>1113</v>
      </c>
      <c r="B34" s="6">
        <f>SUM(B26,B27,B33)</f>
        <v>93</v>
      </c>
      <c r="C34" s="6"/>
      <c r="D34" s="6">
        <f aca="true" t="shared" si="10" ref="D34:Y34">SUM(D26,D27,D33)</f>
        <v>0</v>
      </c>
      <c r="E34" s="6">
        <f>SUM(E26,E27,E33)</f>
        <v>0</v>
      </c>
      <c r="F34" s="6">
        <f t="shared" si="10"/>
        <v>0</v>
      </c>
      <c r="G34" s="6">
        <f t="shared" si="10"/>
        <v>0</v>
      </c>
      <c r="H34" s="6">
        <f t="shared" si="10"/>
        <v>0</v>
      </c>
      <c r="I34" s="6">
        <f t="shared" si="10"/>
        <v>0</v>
      </c>
      <c r="J34" s="6">
        <f t="shared" si="10"/>
        <v>0</v>
      </c>
      <c r="K34" s="6">
        <f t="shared" si="10"/>
        <v>0</v>
      </c>
      <c r="L34" s="6">
        <f t="shared" si="10"/>
        <v>0</v>
      </c>
      <c r="M34" s="6">
        <f t="shared" si="10"/>
        <v>0</v>
      </c>
      <c r="N34" s="6">
        <f t="shared" si="10"/>
        <v>0</v>
      </c>
      <c r="O34" s="6">
        <f t="shared" si="10"/>
        <v>0</v>
      </c>
      <c r="P34" s="6">
        <f t="shared" si="10"/>
        <v>0</v>
      </c>
      <c r="Q34" s="6">
        <f t="shared" si="10"/>
        <v>0</v>
      </c>
      <c r="R34" s="6">
        <f t="shared" si="10"/>
        <v>0</v>
      </c>
      <c r="S34" s="6">
        <f t="shared" si="10"/>
        <v>0</v>
      </c>
      <c r="T34" s="6">
        <f t="shared" si="10"/>
        <v>0</v>
      </c>
      <c r="U34" s="6">
        <f t="shared" si="10"/>
        <v>0</v>
      </c>
      <c r="V34" s="6">
        <f t="shared" si="10"/>
        <v>0</v>
      </c>
      <c r="W34" s="6">
        <f t="shared" si="10"/>
        <v>0</v>
      </c>
      <c r="X34" s="6">
        <f t="shared" si="10"/>
        <v>0</v>
      </c>
      <c r="Y34" s="6">
        <f t="shared" si="10"/>
        <v>0</v>
      </c>
      <c r="Z34" s="144">
        <f t="shared" si="0"/>
        <v>93</v>
      </c>
      <c r="AA34" s="7">
        <f>SUM(AA26:AA33)</f>
        <v>508</v>
      </c>
      <c r="AB34" s="144">
        <f t="shared" si="1"/>
        <v>601</v>
      </c>
      <c r="AC34" s="7">
        <f>SUM(AC26:AC33)</f>
        <v>2860</v>
      </c>
      <c r="AD34" s="168">
        <f t="shared" si="2"/>
        <v>3461</v>
      </c>
      <c r="AE34" s="63"/>
      <c r="AF34" s="166">
        <f t="shared" si="3"/>
        <v>3461</v>
      </c>
    </row>
    <row r="35" spans="1:32" ht="25.5">
      <c r="A35" s="80" t="s">
        <v>1114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4"/>
      <c r="V35" s="14"/>
      <c r="W35" s="14"/>
      <c r="X35" s="14"/>
      <c r="Y35" s="14"/>
      <c r="Z35" s="144">
        <f t="shared" si="0"/>
        <v>0</v>
      </c>
      <c r="AA35" s="145"/>
      <c r="AB35" s="144">
        <f t="shared" si="1"/>
        <v>0</v>
      </c>
      <c r="AC35" s="63"/>
      <c r="AD35" s="168">
        <f t="shared" si="2"/>
        <v>0</v>
      </c>
      <c r="AE35" s="63"/>
      <c r="AF35" s="166">
        <f t="shared" si="3"/>
        <v>0</v>
      </c>
    </row>
    <row r="36" spans="1:32" ht="25.5">
      <c r="A36" s="80" t="s">
        <v>1115</v>
      </c>
      <c r="B36" s="6">
        <v>450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4"/>
      <c r="V36" s="14"/>
      <c r="W36" s="14"/>
      <c r="X36" s="14"/>
      <c r="Y36" s="14"/>
      <c r="Z36" s="144">
        <f t="shared" si="0"/>
        <v>450</v>
      </c>
      <c r="AA36" s="145"/>
      <c r="AB36" s="144">
        <f t="shared" si="1"/>
        <v>450</v>
      </c>
      <c r="AC36" s="63"/>
      <c r="AD36" s="168">
        <f t="shared" si="2"/>
        <v>450</v>
      </c>
      <c r="AE36" s="63"/>
      <c r="AF36" s="166">
        <f t="shared" si="3"/>
        <v>450</v>
      </c>
    </row>
    <row r="37" spans="1:32" ht="25.5">
      <c r="A37" s="80" t="s">
        <v>1116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4"/>
      <c r="V37" s="14"/>
      <c r="W37" s="14"/>
      <c r="X37" s="14"/>
      <c r="Y37" s="14"/>
      <c r="Z37" s="144">
        <f t="shared" si="0"/>
        <v>0</v>
      </c>
      <c r="AA37" s="145"/>
      <c r="AB37" s="144">
        <f t="shared" si="1"/>
        <v>0</v>
      </c>
      <c r="AC37" s="63"/>
      <c r="AD37" s="168">
        <f t="shared" si="2"/>
        <v>0</v>
      </c>
      <c r="AE37" s="63"/>
      <c r="AF37" s="166">
        <f t="shared" si="3"/>
        <v>0</v>
      </c>
    </row>
    <row r="38" spans="1:32" ht="25.5">
      <c r="A38" s="80" t="s">
        <v>1117</v>
      </c>
      <c r="B38" s="6">
        <f>SUM(B35:B37)</f>
        <v>450</v>
      </c>
      <c r="C38" s="6"/>
      <c r="D38" s="6">
        <f aca="true" t="shared" si="11" ref="D38:Y38">SUM(D35:D37)</f>
        <v>0</v>
      </c>
      <c r="E38" s="6"/>
      <c r="F38" s="6">
        <f t="shared" si="11"/>
        <v>0</v>
      </c>
      <c r="G38" s="6">
        <f t="shared" si="11"/>
        <v>0</v>
      </c>
      <c r="H38" s="6">
        <f t="shared" si="11"/>
        <v>0</v>
      </c>
      <c r="I38" s="6">
        <f t="shared" si="11"/>
        <v>0</v>
      </c>
      <c r="J38" s="6">
        <f t="shared" si="11"/>
        <v>0</v>
      </c>
      <c r="K38" s="6">
        <f t="shared" si="11"/>
        <v>0</v>
      </c>
      <c r="L38" s="6">
        <f t="shared" si="11"/>
        <v>0</v>
      </c>
      <c r="M38" s="6">
        <f t="shared" si="11"/>
        <v>0</v>
      </c>
      <c r="N38" s="6">
        <f t="shared" si="11"/>
        <v>0</v>
      </c>
      <c r="O38" s="6">
        <f t="shared" si="11"/>
        <v>0</v>
      </c>
      <c r="P38" s="6">
        <f t="shared" si="11"/>
        <v>0</v>
      </c>
      <c r="Q38" s="6">
        <f t="shared" si="11"/>
        <v>0</v>
      </c>
      <c r="R38" s="6">
        <f t="shared" si="11"/>
        <v>0</v>
      </c>
      <c r="S38" s="6">
        <f t="shared" si="11"/>
        <v>0</v>
      </c>
      <c r="T38" s="6">
        <f t="shared" si="11"/>
        <v>0</v>
      </c>
      <c r="U38" s="6">
        <f t="shared" si="11"/>
        <v>0</v>
      </c>
      <c r="V38" s="6">
        <f t="shared" si="11"/>
        <v>0</v>
      </c>
      <c r="W38" s="6">
        <f t="shared" si="11"/>
        <v>0</v>
      </c>
      <c r="X38" s="6">
        <f t="shared" si="11"/>
        <v>0</v>
      </c>
      <c r="Y38" s="6">
        <f t="shared" si="11"/>
        <v>0</v>
      </c>
      <c r="Z38" s="144">
        <f t="shared" si="0"/>
        <v>450</v>
      </c>
      <c r="AA38" s="7"/>
      <c r="AB38" s="144">
        <f t="shared" si="1"/>
        <v>450</v>
      </c>
      <c r="AC38" s="20"/>
      <c r="AD38" s="168">
        <f t="shared" si="2"/>
        <v>450</v>
      </c>
      <c r="AE38" s="63"/>
      <c r="AF38" s="166">
        <f t="shared" si="3"/>
        <v>450</v>
      </c>
    </row>
    <row r="39" spans="1:32" s="165" customFormat="1" ht="38.25">
      <c r="A39" s="171" t="s">
        <v>1118</v>
      </c>
      <c r="B39" s="172">
        <f aca="true" t="shared" si="12" ref="B39:Y39">SUM(B25,B34,B38)</f>
        <v>15969</v>
      </c>
      <c r="C39" s="172">
        <f t="shared" si="12"/>
        <v>0</v>
      </c>
      <c r="D39" s="172">
        <f t="shared" si="12"/>
        <v>762</v>
      </c>
      <c r="E39" s="172">
        <f t="shared" si="12"/>
        <v>2339</v>
      </c>
      <c r="F39" s="172">
        <f t="shared" si="12"/>
        <v>6761</v>
      </c>
      <c r="G39" s="172">
        <f t="shared" si="12"/>
        <v>110</v>
      </c>
      <c r="H39" s="172">
        <f t="shared" si="12"/>
        <v>382</v>
      </c>
      <c r="I39" s="172">
        <f t="shared" si="12"/>
        <v>1368</v>
      </c>
      <c r="J39" s="172">
        <f t="shared" si="12"/>
        <v>1400</v>
      </c>
      <c r="K39" s="172">
        <f t="shared" si="12"/>
        <v>0</v>
      </c>
      <c r="L39" s="172">
        <f t="shared" si="12"/>
        <v>0</v>
      </c>
      <c r="M39" s="172">
        <f t="shared" si="12"/>
        <v>92</v>
      </c>
      <c r="N39" s="172">
        <f t="shared" si="12"/>
        <v>150</v>
      </c>
      <c r="O39" s="172">
        <f t="shared" si="12"/>
        <v>60</v>
      </c>
      <c r="P39" s="172">
        <f t="shared" si="12"/>
        <v>100</v>
      </c>
      <c r="Q39" s="172">
        <f t="shared" si="12"/>
        <v>125</v>
      </c>
      <c r="R39" s="172">
        <f t="shared" si="12"/>
        <v>150</v>
      </c>
      <c r="S39" s="172">
        <f t="shared" si="12"/>
        <v>800</v>
      </c>
      <c r="T39" s="172">
        <f t="shared" si="12"/>
        <v>1085</v>
      </c>
      <c r="U39" s="172">
        <f t="shared" si="12"/>
        <v>2938</v>
      </c>
      <c r="V39" s="172">
        <f t="shared" si="12"/>
        <v>35</v>
      </c>
      <c r="W39" s="172">
        <f t="shared" si="12"/>
        <v>3595</v>
      </c>
      <c r="X39" s="172">
        <f t="shared" si="12"/>
        <v>322</v>
      </c>
      <c r="Y39" s="172">
        <f t="shared" si="12"/>
        <v>27</v>
      </c>
      <c r="Z39" s="173">
        <f t="shared" si="0"/>
        <v>38570</v>
      </c>
      <c r="AA39" s="172">
        <f>AA25+AA34</f>
        <v>375</v>
      </c>
      <c r="AB39" s="173">
        <f t="shared" si="1"/>
        <v>38945</v>
      </c>
      <c r="AC39" s="172">
        <f>AC25+AC34</f>
        <v>2459</v>
      </c>
      <c r="AD39" s="174">
        <f t="shared" si="2"/>
        <v>41404</v>
      </c>
      <c r="AE39" s="175">
        <v>218</v>
      </c>
      <c r="AF39" s="166">
        <f t="shared" si="3"/>
        <v>41622</v>
      </c>
    </row>
    <row r="40" spans="1:32" ht="25.5">
      <c r="A40" s="80" t="s">
        <v>1119</v>
      </c>
      <c r="B40" s="6">
        <v>425</v>
      </c>
      <c r="C40" s="6">
        <v>2580</v>
      </c>
      <c r="D40" s="6"/>
      <c r="E40" s="6"/>
      <c r="F40" s="6">
        <v>9972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4"/>
      <c r="V40" s="14"/>
      <c r="W40" s="14"/>
      <c r="X40" s="14"/>
      <c r="Y40" s="14"/>
      <c r="Z40" s="144">
        <f t="shared" si="0"/>
        <v>12977</v>
      </c>
      <c r="AA40" s="145">
        <v>580</v>
      </c>
      <c r="AB40" s="144">
        <f t="shared" si="1"/>
        <v>13557</v>
      </c>
      <c r="AC40" s="63">
        <v>282</v>
      </c>
      <c r="AD40" s="168">
        <f t="shared" si="2"/>
        <v>13839</v>
      </c>
      <c r="AE40" s="63"/>
      <c r="AF40" s="166">
        <f t="shared" si="3"/>
        <v>13839</v>
      </c>
    </row>
    <row r="41" spans="1:32" ht="12.75">
      <c r="A41" s="80" t="s">
        <v>1120</v>
      </c>
      <c r="B41" s="6">
        <v>380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v>753</v>
      </c>
      <c r="U41" s="14"/>
      <c r="V41" s="14"/>
      <c r="W41" s="14"/>
      <c r="X41" s="14"/>
      <c r="Y41" s="14"/>
      <c r="Z41" s="144">
        <f t="shared" si="0"/>
        <v>1133</v>
      </c>
      <c r="AA41" s="145"/>
      <c r="AB41" s="144">
        <f t="shared" si="1"/>
        <v>1133</v>
      </c>
      <c r="AC41" s="63">
        <v>344</v>
      </c>
      <c r="AD41" s="168">
        <f t="shared" si="2"/>
        <v>1477</v>
      </c>
      <c r="AE41" s="63"/>
      <c r="AF41" s="166">
        <f t="shared" si="3"/>
        <v>1477</v>
      </c>
    </row>
    <row r="42" spans="1:32" ht="12.75">
      <c r="A42" s="80" t="s">
        <v>1121</v>
      </c>
      <c r="B42" s="6">
        <v>4274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4"/>
      <c r="V42" s="14"/>
      <c r="W42" s="14"/>
      <c r="X42" s="14"/>
      <c r="Y42" s="14"/>
      <c r="Z42" s="144">
        <f t="shared" si="0"/>
        <v>4274</v>
      </c>
      <c r="AA42" s="145">
        <v>-205</v>
      </c>
      <c r="AB42" s="144">
        <f t="shared" si="1"/>
        <v>4069</v>
      </c>
      <c r="AC42" s="63">
        <v>307</v>
      </c>
      <c r="AD42" s="168">
        <f t="shared" si="2"/>
        <v>4376</v>
      </c>
      <c r="AE42" s="63">
        <v>599</v>
      </c>
      <c r="AF42" s="166">
        <f t="shared" si="3"/>
        <v>4975</v>
      </c>
    </row>
    <row r="43" spans="1:32" ht="25.5">
      <c r="A43" s="80" t="s">
        <v>1122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4"/>
      <c r="V43" s="14"/>
      <c r="W43" s="14"/>
      <c r="X43" s="14"/>
      <c r="Y43" s="14"/>
      <c r="Z43" s="144">
        <f t="shared" si="0"/>
        <v>0</v>
      </c>
      <c r="AA43" s="145"/>
      <c r="AB43" s="144">
        <f t="shared" si="1"/>
        <v>0</v>
      </c>
      <c r="AC43" s="63"/>
      <c r="AD43" s="168">
        <f t="shared" si="2"/>
        <v>0</v>
      </c>
      <c r="AE43" s="63"/>
      <c r="AF43" s="166">
        <f t="shared" si="3"/>
        <v>0</v>
      </c>
    </row>
    <row r="44" spans="1:32" ht="25.5">
      <c r="A44" s="80" t="s">
        <v>1123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4"/>
      <c r="V44" s="14"/>
      <c r="W44" s="14"/>
      <c r="X44" s="14"/>
      <c r="Y44" s="14"/>
      <c r="Z44" s="144">
        <f t="shared" si="0"/>
        <v>0</v>
      </c>
      <c r="AA44" s="145"/>
      <c r="AB44" s="144">
        <f t="shared" si="1"/>
        <v>0</v>
      </c>
      <c r="AC44" s="63"/>
      <c r="AD44" s="168">
        <f t="shared" si="2"/>
        <v>0</v>
      </c>
      <c r="AE44" s="63"/>
      <c r="AF44" s="166">
        <f t="shared" si="3"/>
        <v>0</v>
      </c>
    </row>
    <row r="45" spans="1:32" ht="25.5">
      <c r="A45" s="80" t="s">
        <v>1124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4"/>
      <c r="V45" s="14"/>
      <c r="W45" s="14"/>
      <c r="X45" s="14"/>
      <c r="Y45" s="14"/>
      <c r="Z45" s="144">
        <f t="shared" si="0"/>
        <v>0</v>
      </c>
      <c r="AA45" s="145"/>
      <c r="AB45" s="144">
        <f t="shared" si="1"/>
        <v>0</v>
      </c>
      <c r="AC45" s="63"/>
      <c r="AD45" s="168">
        <f t="shared" si="2"/>
        <v>0</v>
      </c>
      <c r="AE45" s="63"/>
      <c r="AF45" s="166">
        <f t="shared" si="3"/>
        <v>0</v>
      </c>
    </row>
    <row r="46" spans="1:32" ht="25.5">
      <c r="A46" s="80" t="s">
        <v>1125</v>
      </c>
      <c r="B46" s="6">
        <f aca="true" t="shared" si="13" ref="B46:Y46">SUM(B40:B45)</f>
        <v>5079</v>
      </c>
      <c r="C46" s="6">
        <f t="shared" si="13"/>
        <v>2580</v>
      </c>
      <c r="D46" s="6">
        <f t="shared" si="13"/>
        <v>0</v>
      </c>
      <c r="E46" s="6">
        <f t="shared" si="13"/>
        <v>0</v>
      </c>
      <c r="F46" s="6">
        <f t="shared" si="13"/>
        <v>9972</v>
      </c>
      <c r="G46" s="6">
        <f t="shared" si="13"/>
        <v>0</v>
      </c>
      <c r="H46" s="6">
        <f t="shared" si="13"/>
        <v>0</v>
      </c>
      <c r="I46" s="6">
        <f t="shared" si="13"/>
        <v>0</v>
      </c>
      <c r="J46" s="6">
        <f t="shared" si="13"/>
        <v>0</v>
      </c>
      <c r="K46" s="6">
        <f t="shared" si="13"/>
        <v>0</v>
      </c>
      <c r="L46" s="6">
        <f t="shared" si="13"/>
        <v>0</v>
      </c>
      <c r="M46" s="6">
        <f t="shared" si="13"/>
        <v>0</v>
      </c>
      <c r="N46" s="6">
        <f t="shared" si="13"/>
        <v>0</v>
      </c>
      <c r="O46" s="6">
        <f t="shared" si="13"/>
        <v>0</v>
      </c>
      <c r="P46" s="6">
        <f t="shared" si="13"/>
        <v>0</v>
      </c>
      <c r="Q46" s="6">
        <f t="shared" si="13"/>
        <v>0</v>
      </c>
      <c r="R46" s="6">
        <f t="shared" si="13"/>
        <v>0</v>
      </c>
      <c r="S46" s="6">
        <f t="shared" si="13"/>
        <v>0</v>
      </c>
      <c r="T46" s="6">
        <f t="shared" si="13"/>
        <v>753</v>
      </c>
      <c r="U46" s="6">
        <f t="shared" si="13"/>
        <v>0</v>
      </c>
      <c r="V46" s="6">
        <f t="shared" si="13"/>
        <v>0</v>
      </c>
      <c r="W46" s="6">
        <f t="shared" si="13"/>
        <v>0</v>
      </c>
      <c r="X46" s="6">
        <f t="shared" si="13"/>
        <v>0</v>
      </c>
      <c r="Y46" s="6">
        <f t="shared" si="13"/>
        <v>0</v>
      </c>
      <c r="Z46" s="144">
        <f t="shared" si="0"/>
        <v>18384</v>
      </c>
      <c r="AA46" s="7">
        <f>SUM(AA40:AA45)</f>
        <v>375</v>
      </c>
      <c r="AB46" s="144">
        <f t="shared" si="1"/>
        <v>18759</v>
      </c>
      <c r="AC46" s="7">
        <f>SUM(AC40:AC45)</f>
        <v>933</v>
      </c>
      <c r="AD46" s="168">
        <f t="shared" si="2"/>
        <v>19692</v>
      </c>
      <c r="AE46" s="63">
        <f>SUM(AE40:AE45)</f>
        <v>599</v>
      </c>
      <c r="AF46" s="166">
        <f t="shared" si="3"/>
        <v>20291</v>
      </c>
    </row>
    <row r="47" spans="1:32" ht="12.75">
      <c r="A47" s="80" t="s">
        <v>1126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4"/>
      <c r="V47" s="14"/>
      <c r="W47" s="14"/>
      <c r="X47" s="14"/>
      <c r="Y47" s="14"/>
      <c r="Z47" s="144">
        <f t="shared" si="0"/>
        <v>0</v>
      </c>
      <c r="AA47" s="145"/>
      <c r="AB47" s="144">
        <f t="shared" si="1"/>
        <v>0</v>
      </c>
      <c r="AC47" s="63"/>
      <c r="AD47" s="168">
        <f t="shared" si="2"/>
        <v>0</v>
      </c>
      <c r="AE47" s="63"/>
      <c r="AF47" s="166">
        <f t="shared" si="3"/>
        <v>0</v>
      </c>
    </row>
    <row r="48" spans="1:32" ht="12.75">
      <c r="A48" s="80" t="s">
        <v>1127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4"/>
      <c r="V48" s="14"/>
      <c r="W48" s="14"/>
      <c r="X48" s="14"/>
      <c r="Y48" s="14"/>
      <c r="Z48" s="144">
        <f t="shared" si="0"/>
        <v>0</v>
      </c>
      <c r="AA48" s="145"/>
      <c r="AB48" s="144">
        <f t="shared" si="1"/>
        <v>0</v>
      </c>
      <c r="AC48" s="63"/>
      <c r="AD48" s="168">
        <f t="shared" si="2"/>
        <v>0</v>
      </c>
      <c r="AE48" s="63"/>
      <c r="AF48" s="166">
        <f t="shared" si="3"/>
        <v>0</v>
      </c>
    </row>
    <row r="49" spans="1:32" ht="25.5">
      <c r="A49" s="80" t="s">
        <v>1128</v>
      </c>
      <c r="B49" s="6"/>
      <c r="C49" s="6">
        <v>200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4"/>
      <c r="V49" s="14"/>
      <c r="W49" s="14"/>
      <c r="X49" s="14"/>
      <c r="Y49" s="14"/>
      <c r="Z49" s="144">
        <f t="shared" si="0"/>
        <v>200</v>
      </c>
      <c r="AA49" s="145"/>
      <c r="AB49" s="144">
        <f t="shared" si="1"/>
        <v>200</v>
      </c>
      <c r="AC49" s="63"/>
      <c r="AD49" s="168">
        <f t="shared" si="2"/>
        <v>200</v>
      </c>
      <c r="AE49" s="63"/>
      <c r="AF49" s="166">
        <f t="shared" si="3"/>
        <v>200</v>
      </c>
    </row>
    <row r="50" spans="1:32" ht="25.5">
      <c r="A50" s="80" t="s">
        <v>1129</v>
      </c>
      <c r="B50" s="6">
        <f aca="true" t="shared" si="14" ref="B50:Y50">SUM(B47:B49)</f>
        <v>0</v>
      </c>
      <c r="C50" s="6">
        <f t="shared" si="14"/>
        <v>200</v>
      </c>
      <c r="D50" s="6">
        <f t="shared" si="14"/>
        <v>0</v>
      </c>
      <c r="E50" s="6">
        <f t="shared" si="14"/>
        <v>0</v>
      </c>
      <c r="F50" s="6">
        <f t="shared" si="14"/>
        <v>0</v>
      </c>
      <c r="G50" s="6">
        <f t="shared" si="14"/>
        <v>0</v>
      </c>
      <c r="H50" s="6">
        <f t="shared" si="14"/>
        <v>0</v>
      </c>
      <c r="I50" s="6">
        <f t="shared" si="14"/>
        <v>0</v>
      </c>
      <c r="J50" s="6">
        <f t="shared" si="14"/>
        <v>0</v>
      </c>
      <c r="K50" s="6">
        <f t="shared" si="14"/>
        <v>0</v>
      </c>
      <c r="L50" s="6">
        <f t="shared" si="14"/>
        <v>0</v>
      </c>
      <c r="M50" s="6">
        <f t="shared" si="14"/>
        <v>0</v>
      </c>
      <c r="N50" s="6">
        <f t="shared" si="14"/>
        <v>0</v>
      </c>
      <c r="O50" s="6">
        <f t="shared" si="14"/>
        <v>0</v>
      </c>
      <c r="P50" s="6">
        <f t="shared" si="14"/>
        <v>0</v>
      </c>
      <c r="Q50" s="6">
        <f t="shared" si="14"/>
        <v>0</v>
      </c>
      <c r="R50" s="6">
        <f t="shared" si="14"/>
        <v>0</v>
      </c>
      <c r="S50" s="6">
        <f t="shared" si="14"/>
        <v>0</v>
      </c>
      <c r="T50" s="6">
        <f t="shared" si="14"/>
        <v>0</v>
      </c>
      <c r="U50" s="6">
        <f t="shared" si="14"/>
        <v>0</v>
      </c>
      <c r="V50" s="6">
        <f t="shared" si="14"/>
        <v>0</v>
      </c>
      <c r="W50" s="6">
        <f t="shared" si="14"/>
        <v>0</v>
      </c>
      <c r="X50" s="6">
        <f t="shared" si="14"/>
        <v>0</v>
      </c>
      <c r="Y50" s="6">
        <f t="shared" si="14"/>
        <v>0</v>
      </c>
      <c r="Z50" s="144">
        <f t="shared" si="0"/>
        <v>200</v>
      </c>
      <c r="AA50" s="7"/>
      <c r="AB50" s="144">
        <f t="shared" si="1"/>
        <v>200</v>
      </c>
      <c r="AC50" s="20"/>
      <c r="AD50" s="168">
        <f t="shared" si="2"/>
        <v>200</v>
      </c>
      <c r="AE50" s="63"/>
      <c r="AF50" s="166">
        <f t="shared" si="3"/>
        <v>200</v>
      </c>
    </row>
    <row r="51" spans="1:32" ht="25.5">
      <c r="A51" s="80" t="s">
        <v>1130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4"/>
      <c r="V51" s="14"/>
      <c r="W51" s="14"/>
      <c r="X51" s="14"/>
      <c r="Y51" s="14"/>
      <c r="Z51" s="144">
        <f t="shared" si="0"/>
        <v>0</v>
      </c>
      <c r="AA51" s="145"/>
      <c r="AB51" s="144">
        <f t="shared" si="1"/>
        <v>0</v>
      </c>
      <c r="AC51" s="63"/>
      <c r="AD51" s="168">
        <f t="shared" si="2"/>
        <v>0</v>
      </c>
      <c r="AE51" s="63"/>
      <c r="AF51" s="166">
        <f t="shared" si="3"/>
        <v>0</v>
      </c>
    </row>
    <row r="52" spans="1:32" ht="25.5">
      <c r="A52" s="80" t="s">
        <v>1131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4"/>
      <c r="V52" s="14"/>
      <c r="W52" s="14"/>
      <c r="X52" s="14"/>
      <c r="Y52" s="14"/>
      <c r="Z52" s="144">
        <f t="shared" si="0"/>
        <v>0</v>
      </c>
      <c r="AA52" s="145"/>
      <c r="AB52" s="144">
        <f t="shared" si="1"/>
        <v>0</v>
      </c>
      <c r="AC52" s="63"/>
      <c r="AD52" s="168">
        <f t="shared" si="2"/>
        <v>0</v>
      </c>
      <c r="AE52" s="63"/>
      <c r="AF52" s="166">
        <f t="shared" si="3"/>
        <v>0</v>
      </c>
    </row>
    <row r="53" spans="1:32" ht="25.5">
      <c r="A53" s="80" t="s">
        <v>1132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4"/>
      <c r="V53" s="14"/>
      <c r="W53" s="14"/>
      <c r="X53" s="14"/>
      <c r="Y53" s="14"/>
      <c r="Z53" s="144">
        <f t="shared" si="0"/>
        <v>0</v>
      </c>
      <c r="AA53" s="145"/>
      <c r="AB53" s="144">
        <f t="shared" si="1"/>
        <v>0</v>
      </c>
      <c r="AC53" s="63"/>
      <c r="AD53" s="168">
        <f t="shared" si="2"/>
        <v>0</v>
      </c>
      <c r="AE53" s="63"/>
      <c r="AF53" s="166">
        <f t="shared" si="3"/>
        <v>0</v>
      </c>
    </row>
    <row r="54" spans="1:32" ht="25.5">
      <c r="A54" s="80" t="s">
        <v>1133</v>
      </c>
      <c r="B54" s="6">
        <f aca="true" t="shared" si="15" ref="B54:AA54">SUM(B50:B53)</f>
        <v>0</v>
      </c>
      <c r="C54" s="6">
        <f t="shared" si="15"/>
        <v>200</v>
      </c>
      <c r="D54" s="6">
        <f t="shared" si="15"/>
        <v>0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0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144">
        <f t="shared" si="0"/>
        <v>200</v>
      </c>
      <c r="AA54" s="6">
        <f t="shared" si="15"/>
        <v>0</v>
      </c>
      <c r="AB54" s="144">
        <f t="shared" si="1"/>
        <v>200</v>
      </c>
      <c r="AC54" s="20"/>
      <c r="AD54" s="168">
        <f t="shared" si="2"/>
        <v>200</v>
      </c>
      <c r="AE54" s="63"/>
      <c r="AF54" s="166">
        <f t="shared" si="3"/>
        <v>200</v>
      </c>
    </row>
    <row r="55" spans="1:32" ht="25.5">
      <c r="A55" s="80" t="s">
        <v>1134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4"/>
      <c r="V55" s="14"/>
      <c r="W55" s="14"/>
      <c r="X55" s="14"/>
      <c r="Y55" s="14"/>
      <c r="Z55" s="144">
        <f t="shared" si="0"/>
        <v>0</v>
      </c>
      <c r="AA55" s="145"/>
      <c r="AB55" s="144">
        <f t="shared" si="1"/>
        <v>0</v>
      </c>
      <c r="AC55" s="63"/>
      <c r="AD55" s="168">
        <f t="shared" si="2"/>
        <v>0</v>
      </c>
      <c r="AE55" s="63"/>
      <c r="AF55" s="166">
        <f t="shared" si="3"/>
        <v>0</v>
      </c>
    </row>
    <row r="56" spans="1:32" ht="25.5">
      <c r="A56" s="80" t="s">
        <v>1135</v>
      </c>
      <c r="B56" s="6">
        <v>450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4"/>
      <c r="V56" s="14"/>
      <c r="W56" s="14"/>
      <c r="X56" s="14"/>
      <c r="Y56" s="14"/>
      <c r="Z56" s="144">
        <f t="shared" si="0"/>
        <v>450</v>
      </c>
      <c r="AA56" s="145"/>
      <c r="AB56" s="144">
        <f t="shared" si="1"/>
        <v>450</v>
      </c>
      <c r="AC56" s="63"/>
      <c r="AD56" s="168">
        <f t="shared" si="2"/>
        <v>450</v>
      </c>
      <c r="AE56" s="63"/>
      <c r="AF56" s="166">
        <f t="shared" si="3"/>
        <v>450</v>
      </c>
    </row>
    <row r="57" spans="1:32" ht="25.5">
      <c r="A57" s="80" t="s">
        <v>1136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4"/>
      <c r="V57" s="14"/>
      <c r="W57" s="14"/>
      <c r="X57" s="14"/>
      <c r="Y57" s="14"/>
      <c r="Z57" s="144">
        <f t="shared" si="0"/>
        <v>0</v>
      </c>
      <c r="AA57" s="145"/>
      <c r="AB57" s="144">
        <f t="shared" si="1"/>
        <v>0</v>
      </c>
      <c r="AC57" s="63"/>
      <c r="AD57" s="168">
        <f t="shared" si="2"/>
        <v>0</v>
      </c>
      <c r="AE57" s="63"/>
      <c r="AF57" s="166">
        <f t="shared" si="3"/>
        <v>0</v>
      </c>
    </row>
    <row r="58" spans="1:32" ht="25.5">
      <c r="A58" s="80" t="s">
        <v>1137</v>
      </c>
      <c r="B58" s="6">
        <f aca="true" t="shared" si="16" ref="B58:Y58">SUM(B55:B57)</f>
        <v>450</v>
      </c>
      <c r="C58" s="6">
        <f t="shared" si="16"/>
        <v>0</v>
      </c>
      <c r="D58" s="6">
        <f t="shared" si="16"/>
        <v>0</v>
      </c>
      <c r="E58" s="6">
        <f t="shared" si="16"/>
        <v>0</v>
      </c>
      <c r="F58" s="6">
        <f t="shared" si="16"/>
        <v>0</v>
      </c>
      <c r="G58" s="6">
        <f t="shared" si="16"/>
        <v>0</v>
      </c>
      <c r="H58" s="6">
        <f t="shared" si="16"/>
        <v>0</v>
      </c>
      <c r="I58" s="6">
        <f t="shared" si="16"/>
        <v>0</v>
      </c>
      <c r="J58" s="6">
        <f t="shared" si="16"/>
        <v>0</v>
      </c>
      <c r="K58" s="6">
        <f t="shared" si="16"/>
        <v>0</v>
      </c>
      <c r="L58" s="6">
        <f t="shared" si="16"/>
        <v>0</v>
      </c>
      <c r="M58" s="6">
        <f t="shared" si="16"/>
        <v>0</v>
      </c>
      <c r="N58" s="6">
        <f t="shared" si="16"/>
        <v>0</v>
      </c>
      <c r="O58" s="6">
        <f t="shared" si="16"/>
        <v>0</v>
      </c>
      <c r="P58" s="6">
        <f t="shared" si="16"/>
        <v>0</v>
      </c>
      <c r="Q58" s="6">
        <f t="shared" si="16"/>
        <v>0</v>
      </c>
      <c r="R58" s="6">
        <f t="shared" si="16"/>
        <v>0</v>
      </c>
      <c r="S58" s="6">
        <f t="shared" si="16"/>
        <v>0</v>
      </c>
      <c r="T58" s="6">
        <f t="shared" si="16"/>
        <v>0</v>
      </c>
      <c r="U58" s="6">
        <f t="shared" si="16"/>
        <v>0</v>
      </c>
      <c r="V58" s="6">
        <f t="shared" si="16"/>
        <v>0</v>
      </c>
      <c r="W58" s="6">
        <f t="shared" si="16"/>
        <v>0</v>
      </c>
      <c r="X58" s="6">
        <f t="shared" si="16"/>
        <v>0</v>
      </c>
      <c r="Y58" s="6">
        <f t="shared" si="16"/>
        <v>0</v>
      </c>
      <c r="Z58" s="144">
        <f t="shared" si="0"/>
        <v>450</v>
      </c>
      <c r="AA58" s="7"/>
      <c r="AB58" s="144">
        <f t="shared" si="1"/>
        <v>450</v>
      </c>
      <c r="AC58" s="20"/>
      <c r="AD58" s="168">
        <f t="shared" si="2"/>
        <v>450</v>
      </c>
      <c r="AE58" s="63"/>
      <c r="AF58" s="166">
        <f t="shared" si="3"/>
        <v>450</v>
      </c>
    </row>
    <row r="59" spans="1:32" ht="25.5">
      <c r="A59" s="80" t="s">
        <v>1138</v>
      </c>
      <c r="B59" s="6">
        <f aca="true" t="shared" si="17" ref="B59:Y59">SUM(B46,B54,B58)</f>
        <v>5529</v>
      </c>
      <c r="C59" s="6">
        <f t="shared" si="17"/>
        <v>2780</v>
      </c>
      <c r="D59" s="6">
        <f t="shared" si="17"/>
        <v>0</v>
      </c>
      <c r="E59" s="6">
        <f t="shared" si="17"/>
        <v>0</v>
      </c>
      <c r="F59" s="6">
        <f t="shared" si="17"/>
        <v>9972</v>
      </c>
      <c r="G59" s="6">
        <f t="shared" si="17"/>
        <v>0</v>
      </c>
      <c r="H59" s="6">
        <f t="shared" si="17"/>
        <v>0</v>
      </c>
      <c r="I59" s="6">
        <f t="shared" si="17"/>
        <v>0</v>
      </c>
      <c r="J59" s="6">
        <f t="shared" si="17"/>
        <v>0</v>
      </c>
      <c r="K59" s="6">
        <f t="shared" si="17"/>
        <v>0</v>
      </c>
      <c r="L59" s="6">
        <f t="shared" si="17"/>
        <v>0</v>
      </c>
      <c r="M59" s="6">
        <f t="shared" si="17"/>
        <v>0</v>
      </c>
      <c r="N59" s="6">
        <f t="shared" si="17"/>
        <v>0</v>
      </c>
      <c r="O59" s="6">
        <f t="shared" si="17"/>
        <v>0</v>
      </c>
      <c r="P59" s="6">
        <f t="shared" si="17"/>
        <v>0</v>
      </c>
      <c r="Q59" s="6">
        <f t="shared" si="17"/>
        <v>0</v>
      </c>
      <c r="R59" s="6">
        <f t="shared" si="17"/>
        <v>0</v>
      </c>
      <c r="S59" s="6">
        <f t="shared" si="17"/>
        <v>0</v>
      </c>
      <c r="T59" s="6">
        <f t="shared" si="17"/>
        <v>753</v>
      </c>
      <c r="U59" s="6">
        <f t="shared" si="17"/>
        <v>0</v>
      </c>
      <c r="V59" s="6">
        <f t="shared" si="17"/>
        <v>0</v>
      </c>
      <c r="W59" s="6">
        <f t="shared" si="17"/>
        <v>0</v>
      </c>
      <c r="X59" s="6">
        <f t="shared" si="17"/>
        <v>0</v>
      </c>
      <c r="Y59" s="6">
        <f t="shared" si="17"/>
        <v>0</v>
      </c>
      <c r="Z59" s="144">
        <f t="shared" si="0"/>
        <v>19034</v>
      </c>
      <c r="AA59" s="7"/>
      <c r="AB59" s="144">
        <f t="shared" si="1"/>
        <v>19034</v>
      </c>
      <c r="AC59" s="20">
        <f>AC46+AC54+AC58</f>
        <v>933</v>
      </c>
      <c r="AD59" s="168">
        <f t="shared" si="2"/>
        <v>19967</v>
      </c>
      <c r="AE59" s="63"/>
      <c r="AF59" s="166">
        <f t="shared" si="3"/>
        <v>19967</v>
      </c>
    </row>
    <row r="60" spans="1:32" ht="25.5">
      <c r="A60" s="80" t="s">
        <v>1139</v>
      </c>
      <c r="B60" s="6"/>
      <c r="C60" s="6"/>
      <c r="D60" s="6"/>
      <c r="E60" s="6"/>
      <c r="F60" s="6">
        <v>8064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4"/>
      <c r="V60" s="14"/>
      <c r="W60" s="14"/>
      <c r="X60" s="14"/>
      <c r="Y60" s="14"/>
      <c r="Z60" s="144">
        <f t="shared" si="0"/>
        <v>8064</v>
      </c>
      <c r="AA60" s="145"/>
      <c r="AB60" s="144">
        <f t="shared" si="1"/>
        <v>8064</v>
      </c>
      <c r="AC60" s="63">
        <v>1526</v>
      </c>
      <c r="AD60" s="168">
        <f t="shared" si="2"/>
        <v>9590</v>
      </c>
      <c r="AE60" s="63">
        <v>-381</v>
      </c>
      <c r="AF60" s="166">
        <f t="shared" si="3"/>
        <v>9209</v>
      </c>
    </row>
    <row r="61" spans="1:32" ht="12.75">
      <c r="A61" s="80" t="s">
        <v>1140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4"/>
      <c r="V61" s="14"/>
      <c r="W61" s="14"/>
      <c r="X61" s="14"/>
      <c r="Y61" s="14"/>
      <c r="Z61" s="144">
        <f t="shared" si="0"/>
        <v>0</v>
      </c>
      <c r="AA61" s="145"/>
      <c r="AB61" s="144">
        <f t="shared" si="1"/>
        <v>0</v>
      </c>
      <c r="AC61" s="63"/>
      <c r="AD61" s="168">
        <f t="shared" si="2"/>
        <v>0</v>
      </c>
      <c r="AE61" s="63"/>
      <c r="AF61" s="166">
        <f t="shared" si="3"/>
        <v>0</v>
      </c>
    </row>
    <row r="62" spans="1:32" ht="25.5">
      <c r="A62" s="80" t="s">
        <v>1141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4"/>
      <c r="V62" s="14"/>
      <c r="W62" s="14"/>
      <c r="X62" s="14"/>
      <c r="Y62" s="14"/>
      <c r="Z62" s="144">
        <f t="shared" si="0"/>
        <v>0</v>
      </c>
      <c r="AA62" s="145"/>
      <c r="AB62" s="144">
        <f t="shared" si="1"/>
        <v>0</v>
      </c>
      <c r="AC62" s="63"/>
      <c r="AD62" s="168">
        <f t="shared" si="2"/>
        <v>0</v>
      </c>
      <c r="AE62" s="63"/>
      <c r="AF62" s="166">
        <f t="shared" si="3"/>
        <v>0</v>
      </c>
    </row>
    <row r="63" spans="1:32" ht="25.5">
      <c r="A63" s="80" t="s">
        <v>1142</v>
      </c>
      <c r="B63" s="6">
        <f aca="true" t="shared" si="18" ref="B63:Y63">SUM(B60:B62)</f>
        <v>0</v>
      </c>
      <c r="C63" s="6">
        <f t="shared" si="18"/>
        <v>0</v>
      </c>
      <c r="D63" s="6">
        <f t="shared" si="18"/>
        <v>0</v>
      </c>
      <c r="E63" s="6">
        <f t="shared" si="18"/>
        <v>0</v>
      </c>
      <c r="F63" s="6">
        <f t="shared" si="18"/>
        <v>8064</v>
      </c>
      <c r="G63" s="6">
        <f t="shared" si="18"/>
        <v>0</v>
      </c>
      <c r="H63" s="6">
        <f t="shared" si="18"/>
        <v>0</v>
      </c>
      <c r="I63" s="6">
        <f t="shared" si="18"/>
        <v>0</v>
      </c>
      <c r="J63" s="6">
        <f t="shared" si="18"/>
        <v>0</v>
      </c>
      <c r="K63" s="6">
        <f t="shared" si="18"/>
        <v>0</v>
      </c>
      <c r="L63" s="6">
        <f t="shared" si="18"/>
        <v>0</v>
      </c>
      <c r="M63" s="6">
        <f t="shared" si="18"/>
        <v>0</v>
      </c>
      <c r="N63" s="6">
        <f t="shared" si="18"/>
        <v>0</v>
      </c>
      <c r="O63" s="6">
        <f t="shared" si="18"/>
        <v>0</v>
      </c>
      <c r="P63" s="6">
        <f t="shared" si="18"/>
        <v>0</v>
      </c>
      <c r="Q63" s="6">
        <f t="shared" si="18"/>
        <v>0</v>
      </c>
      <c r="R63" s="6">
        <f t="shared" si="18"/>
        <v>0</v>
      </c>
      <c r="S63" s="6">
        <f t="shared" si="18"/>
        <v>0</v>
      </c>
      <c r="T63" s="6">
        <f t="shared" si="18"/>
        <v>0</v>
      </c>
      <c r="U63" s="6">
        <f t="shared" si="18"/>
        <v>0</v>
      </c>
      <c r="V63" s="6">
        <f t="shared" si="18"/>
        <v>0</v>
      </c>
      <c r="W63" s="6">
        <f t="shared" si="18"/>
        <v>0</v>
      </c>
      <c r="X63" s="6">
        <f t="shared" si="18"/>
        <v>0</v>
      </c>
      <c r="Y63" s="6">
        <f t="shared" si="18"/>
        <v>0</v>
      </c>
      <c r="Z63" s="144">
        <f t="shared" si="0"/>
        <v>8064</v>
      </c>
      <c r="AA63" s="7"/>
      <c r="AB63" s="144">
        <f t="shared" si="1"/>
        <v>8064</v>
      </c>
      <c r="AC63" s="20">
        <f>SUM(AC60:AC62)</f>
        <v>1526</v>
      </c>
      <c r="AD63" s="168">
        <f t="shared" si="2"/>
        <v>9590</v>
      </c>
      <c r="AE63" s="63">
        <v>-381</v>
      </c>
      <c r="AF63" s="166">
        <f t="shared" si="3"/>
        <v>9209</v>
      </c>
    </row>
    <row r="64" spans="1:32" ht="25.5">
      <c r="A64" s="80" t="s">
        <v>1143</v>
      </c>
      <c r="B64" s="6">
        <f aca="true" t="shared" si="19" ref="B64:Y64">SUM(B63,B59)</f>
        <v>5529</v>
      </c>
      <c r="C64" s="6">
        <f t="shared" si="19"/>
        <v>2780</v>
      </c>
      <c r="D64" s="6">
        <f t="shared" si="19"/>
        <v>0</v>
      </c>
      <c r="E64" s="6">
        <f t="shared" si="19"/>
        <v>0</v>
      </c>
      <c r="F64" s="6">
        <f t="shared" si="19"/>
        <v>18036</v>
      </c>
      <c r="G64" s="6">
        <f t="shared" si="19"/>
        <v>0</v>
      </c>
      <c r="H64" s="6">
        <f t="shared" si="19"/>
        <v>0</v>
      </c>
      <c r="I64" s="6">
        <f t="shared" si="19"/>
        <v>0</v>
      </c>
      <c r="J64" s="6">
        <f t="shared" si="19"/>
        <v>0</v>
      </c>
      <c r="K64" s="6">
        <f t="shared" si="19"/>
        <v>0</v>
      </c>
      <c r="L64" s="6">
        <f t="shared" si="19"/>
        <v>0</v>
      </c>
      <c r="M64" s="6">
        <f t="shared" si="19"/>
        <v>0</v>
      </c>
      <c r="N64" s="6">
        <f t="shared" si="19"/>
        <v>0</v>
      </c>
      <c r="O64" s="6">
        <f t="shared" si="19"/>
        <v>0</v>
      </c>
      <c r="P64" s="6">
        <f t="shared" si="19"/>
        <v>0</v>
      </c>
      <c r="Q64" s="6">
        <f t="shared" si="19"/>
        <v>0</v>
      </c>
      <c r="R64" s="6">
        <f t="shared" si="19"/>
        <v>0</v>
      </c>
      <c r="S64" s="6">
        <f t="shared" si="19"/>
        <v>0</v>
      </c>
      <c r="T64" s="6">
        <f t="shared" si="19"/>
        <v>753</v>
      </c>
      <c r="U64" s="6">
        <f t="shared" si="19"/>
        <v>0</v>
      </c>
      <c r="V64" s="6">
        <f t="shared" si="19"/>
        <v>0</v>
      </c>
      <c r="W64" s="6">
        <f t="shared" si="19"/>
        <v>0</v>
      </c>
      <c r="X64" s="6">
        <f t="shared" si="19"/>
        <v>0</v>
      </c>
      <c r="Y64" s="6">
        <f t="shared" si="19"/>
        <v>0</v>
      </c>
      <c r="Z64" s="144">
        <f t="shared" si="0"/>
        <v>27098</v>
      </c>
      <c r="AA64" s="6">
        <f>AA46+AA54</f>
        <v>375</v>
      </c>
      <c r="AB64" s="144">
        <f t="shared" si="1"/>
        <v>27473</v>
      </c>
      <c r="AC64" s="6">
        <f>AC59+AC63</f>
        <v>2459</v>
      </c>
      <c r="AD64" s="168">
        <f t="shared" si="2"/>
        <v>29932</v>
      </c>
      <c r="AE64" s="63">
        <v>218</v>
      </c>
      <c r="AF64" s="166">
        <f t="shared" si="3"/>
        <v>30150</v>
      </c>
    </row>
    <row r="65" spans="1:32" ht="25.5">
      <c r="A65" s="80" t="s">
        <v>1144</v>
      </c>
      <c r="B65" s="6">
        <f aca="true" t="shared" si="20" ref="B65:AA65">SUM(B39-B64)</f>
        <v>10440</v>
      </c>
      <c r="C65" s="6">
        <f t="shared" si="20"/>
        <v>-2780</v>
      </c>
      <c r="D65" s="6">
        <f t="shared" si="20"/>
        <v>762</v>
      </c>
      <c r="E65" s="6">
        <f t="shared" si="20"/>
        <v>2339</v>
      </c>
      <c r="F65" s="6">
        <f t="shared" si="20"/>
        <v>-11275</v>
      </c>
      <c r="G65" s="6">
        <f t="shared" si="20"/>
        <v>110</v>
      </c>
      <c r="H65" s="6">
        <f t="shared" si="20"/>
        <v>382</v>
      </c>
      <c r="I65" s="6">
        <f t="shared" si="20"/>
        <v>1368</v>
      </c>
      <c r="J65" s="6">
        <f t="shared" si="20"/>
        <v>1400</v>
      </c>
      <c r="K65" s="6">
        <f t="shared" si="20"/>
        <v>0</v>
      </c>
      <c r="L65" s="6">
        <f t="shared" si="20"/>
        <v>0</v>
      </c>
      <c r="M65" s="6">
        <f t="shared" si="20"/>
        <v>92</v>
      </c>
      <c r="N65" s="6">
        <f t="shared" si="20"/>
        <v>150</v>
      </c>
      <c r="O65" s="6">
        <f t="shared" si="20"/>
        <v>60</v>
      </c>
      <c r="P65" s="6">
        <f t="shared" si="20"/>
        <v>100</v>
      </c>
      <c r="Q65" s="6">
        <f t="shared" si="20"/>
        <v>125</v>
      </c>
      <c r="R65" s="6">
        <f t="shared" si="20"/>
        <v>150</v>
      </c>
      <c r="S65" s="6">
        <f t="shared" si="20"/>
        <v>800</v>
      </c>
      <c r="T65" s="6">
        <f t="shared" si="20"/>
        <v>332</v>
      </c>
      <c r="U65" s="6">
        <f t="shared" si="20"/>
        <v>2938</v>
      </c>
      <c r="V65" s="6">
        <f t="shared" si="20"/>
        <v>35</v>
      </c>
      <c r="W65" s="6">
        <f t="shared" si="20"/>
        <v>3595</v>
      </c>
      <c r="X65" s="6">
        <f t="shared" si="20"/>
        <v>322</v>
      </c>
      <c r="Y65" s="6">
        <f t="shared" si="20"/>
        <v>27</v>
      </c>
      <c r="Z65" s="144">
        <f t="shared" si="0"/>
        <v>11472</v>
      </c>
      <c r="AA65" s="6">
        <f t="shared" si="20"/>
        <v>0</v>
      </c>
      <c r="AB65" s="144">
        <f t="shared" si="1"/>
        <v>11472</v>
      </c>
      <c r="AC65" s="20"/>
      <c r="AD65" s="168">
        <f t="shared" si="2"/>
        <v>11472</v>
      </c>
      <c r="AE65" s="63"/>
      <c r="AF65" s="166">
        <f t="shared" si="3"/>
        <v>11472</v>
      </c>
    </row>
    <row r="66" spans="1:32" ht="12.75">
      <c r="A66" s="80" t="s">
        <v>1145</v>
      </c>
      <c r="B66" s="6">
        <v>14714</v>
      </c>
      <c r="C66" s="6"/>
      <c r="D66" s="6">
        <v>762</v>
      </c>
      <c r="E66" s="6">
        <v>2339</v>
      </c>
      <c r="F66" s="6"/>
      <c r="G66" s="6">
        <v>110</v>
      </c>
      <c r="H66" s="6">
        <v>382</v>
      </c>
      <c r="I66" s="6">
        <v>1368</v>
      </c>
      <c r="J66" s="6">
        <v>1400</v>
      </c>
      <c r="K66" s="6"/>
      <c r="L66" s="6"/>
      <c r="M66" s="6">
        <v>92</v>
      </c>
      <c r="N66" s="6">
        <v>150</v>
      </c>
      <c r="O66" s="6">
        <v>60</v>
      </c>
      <c r="P66" s="6">
        <v>100</v>
      </c>
      <c r="Q66" s="6">
        <v>125</v>
      </c>
      <c r="R66" s="6">
        <v>150</v>
      </c>
      <c r="S66" s="6">
        <v>800</v>
      </c>
      <c r="T66" s="6">
        <v>332</v>
      </c>
      <c r="U66" s="14">
        <v>2918</v>
      </c>
      <c r="V66" s="14">
        <v>35</v>
      </c>
      <c r="W66" s="14">
        <v>3615</v>
      </c>
      <c r="X66" s="14">
        <v>322</v>
      </c>
      <c r="Y66" s="14">
        <v>27</v>
      </c>
      <c r="Z66" s="144">
        <f t="shared" si="0"/>
        <v>29801</v>
      </c>
      <c r="AA66" s="145"/>
      <c r="AB66" s="144">
        <f t="shared" si="1"/>
        <v>29801</v>
      </c>
      <c r="AC66" s="63"/>
      <c r="AD66" s="168">
        <f t="shared" si="2"/>
        <v>29801</v>
      </c>
      <c r="AE66" s="63"/>
      <c r="AF66" s="166">
        <f t="shared" si="3"/>
        <v>29801</v>
      </c>
    </row>
    <row r="67" spans="1:32" ht="12.75">
      <c r="A67" s="80" t="s">
        <v>1146</v>
      </c>
      <c r="B67" s="6"/>
      <c r="C67" s="6">
        <v>2780</v>
      </c>
      <c r="D67" s="6"/>
      <c r="E67" s="6"/>
      <c r="F67" s="6">
        <v>15924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4"/>
      <c r="V67" s="14"/>
      <c r="W67" s="14"/>
      <c r="X67" s="14"/>
      <c r="Y67" s="14"/>
      <c r="Z67" s="144">
        <f t="shared" si="0"/>
        <v>18704</v>
      </c>
      <c r="AA67" s="145"/>
      <c r="AB67" s="144">
        <f t="shared" si="1"/>
        <v>18704</v>
      </c>
      <c r="AC67" s="63"/>
      <c r="AD67" s="168">
        <f t="shared" si="2"/>
        <v>18704</v>
      </c>
      <c r="AE67" s="63"/>
      <c r="AF67" s="166">
        <f t="shared" si="3"/>
        <v>18704</v>
      </c>
    </row>
    <row r="68" spans="1:32" ht="12.75">
      <c r="A68" s="80" t="s">
        <v>1147</v>
      </c>
      <c r="B68" s="6">
        <v>11472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4"/>
      <c r="V68" s="14"/>
      <c r="W68" s="14"/>
      <c r="X68" s="14"/>
      <c r="Y68" s="14"/>
      <c r="Z68" s="144">
        <f t="shared" si="0"/>
        <v>11472</v>
      </c>
      <c r="AA68" s="145"/>
      <c r="AB68" s="144">
        <f t="shared" si="1"/>
        <v>11472</v>
      </c>
      <c r="AC68" s="63"/>
      <c r="AD68" s="168">
        <f t="shared" si="2"/>
        <v>11472</v>
      </c>
      <c r="AE68" s="63"/>
      <c r="AF68" s="166">
        <f t="shared" si="3"/>
        <v>11472</v>
      </c>
    </row>
    <row r="69" spans="1:32" ht="12.75">
      <c r="A69" s="80" t="s">
        <v>1148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4"/>
      <c r="V69" s="14"/>
      <c r="W69" s="14"/>
      <c r="X69" s="14"/>
      <c r="Y69" s="14"/>
      <c r="Z69" s="144">
        <f t="shared" si="0"/>
        <v>0</v>
      </c>
      <c r="AA69" s="145"/>
      <c r="AB69" s="144">
        <f t="shared" si="1"/>
        <v>0</v>
      </c>
      <c r="AC69" s="63"/>
      <c r="AD69" s="168">
        <f t="shared" si="2"/>
        <v>0</v>
      </c>
      <c r="AE69" s="63"/>
      <c r="AF69" s="166">
        <f t="shared" si="3"/>
        <v>0</v>
      </c>
    </row>
    <row r="70" spans="1:32" ht="12.75">
      <c r="A70" s="80" t="s">
        <v>1149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4"/>
      <c r="V70" s="14"/>
      <c r="W70" s="14"/>
      <c r="X70" s="14"/>
      <c r="Y70" s="14"/>
      <c r="Z70" s="144">
        <f t="shared" si="0"/>
        <v>0</v>
      </c>
      <c r="AA70" s="145"/>
      <c r="AB70" s="144">
        <f t="shared" si="1"/>
        <v>0</v>
      </c>
      <c r="AC70" s="63"/>
      <c r="AD70" s="168">
        <f t="shared" si="2"/>
        <v>0</v>
      </c>
      <c r="AE70" s="63"/>
      <c r="AF70" s="166">
        <f t="shared" si="3"/>
        <v>0</v>
      </c>
    </row>
    <row r="71" spans="1:32" ht="12.75">
      <c r="A71" s="80" t="s">
        <v>1150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4"/>
      <c r="V71" s="14"/>
      <c r="W71" s="14"/>
      <c r="X71" s="14"/>
      <c r="Y71" s="14"/>
      <c r="Z71" s="144">
        <f aca="true" t="shared" si="21" ref="Z71:Z77">SUM(B71:Y71)</f>
        <v>0</v>
      </c>
      <c r="AA71" s="145"/>
      <c r="AB71" s="144">
        <f aca="true" t="shared" si="22" ref="AB71:AB77">SUM(Z71:AA71)</f>
        <v>0</v>
      </c>
      <c r="AC71" s="63"/>
      <c r="AD71" s="168">
        <f aca="true" t="shared" si="23" ref="AD71:AD77">SUM(AB71:AC71)</f>
        <v>0</v>
      </c>
      <c r="AE71" s="63"/>
      <c r="AF71" s="166">
        <f aca="true" t="shared" si="24" ref="AF71:AF77">SUM(AD71:AE71)</f>
        <v>0</v>
      </c>
    </row>
    <row r="72" spans="1:32" ht="12.75">
      <c r="A72" s="80" t="s">
        <v>1151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4"/>
      <c r="V72" s="14"/>
      <c r="W72" s="14"/>
      <c r="X72" s="14"/>
      <c r="Y72" s="14"/>
      <c r="Z72" s="144">
        <f t="shared" si="21"/>
        <v>0</v>
      </c>
      <c r="AA72" s="145"/>
      <c r="AB72" s="144">
        <f t="shared" si="22"/>
        <v>0</v>
      </c>
      <c r="AC72" s="63"/>
      <c r="AD72" s="168">
        <f t="shared" si="23"/>
        <v>0</v>
      </c>
      <c r="AE72" s="63"/>
      <c r="AF72" s="166">
        <f t="shared" si="24"/>
        <v>0</v>
      </c>
    </row>
    <row r="73" spans="1:32" ht="25.5">
      <c r="A73" s="80" t="s">
        <v>1152</v>
      </c>
      <c r="B73" s="6">
        <f aca="true" t="shared" si="25" ref="B73:Y73">SUM(B39,B69,B70)</f>
        <v>15969</v>
      </c>
      <c r="C73" s="6">
        <f t="shared" si="25"/>
        <v>0</v>
      </c>
      <c r="D73" s="6">
        <f t="shared" si="25"/>
        <v>762</v>
      </c>
      <c r="E73" s="6">
        <f t="shared" si="25"/>
        <v>2339</v>
      </c>
      <c r="F73" s="6">
        <f t="shared" si="25"/>
        <v>6761</v>
      </c>
      <c r="G73" s="6">
        <f t="shared" si="25"/>
        <v>110</v>
      </c>
      <c r="H73" s="6">
        <f t="shared" si="25"/>
        <v>382</v>
      </c>
      <c r="I73" s="6">
        <f t="shared" si="25"/>
        <v>1368</v>
      </c>
      <c r="J73" s="6">
        <f t="shared" si="25"/>
        <v>1400</v>
      </c>
      <c r="K73" s="6">
        <f t="shared" si="25"/>
        <v>0</v>
      </c>
      <c r="L73" s="6">
        <f t="shared" si="25"/>
        <v>0</v>
      </c>
      <c r="M73" s="6">
        <f t="shared" si="25"/>
        <v>92</v>
      </c>
      <c r="N73" s="6">
        <f t="shared" si="25"/>
        <v>150</v>
      </c>
      <c r="O73" s="6">
        <f t="shared" si="25"/>
        <v>60</v>
      </c>
      <c r="P73" s="6">
        <f t="shared" si="25"/>
        <v>100</v>
      </c>
      <c r="Q73" s="6">
        <f t="shared" si="25"/>
        <v>125</v>
      </c>
      <c r="R73" s="6">
        <f t="shared" si="25"/>
        <v>150</v>
      </c>
      <c r="S73" s="6">
        <f t="shared" si="25"/>
        <v>800</v>
      </c>
      <c r="T73" s="6">
        <f t="shared" si="25"/>
        <v>1085</v>
      </c>
      <c r="U73" s="6">
        <f t="shared" si="25"/>
        <v>2938</v>
      </c>
      <c r="V73" s="6">
        <f t="shared" si="25"/>
        <v>35</v>
      </c>
      <c r="W73" s="6">
        <f t="shared" si="25"/>
        <v>3595</v>
      </c>
      <c r="X73" s="6">
        <f t="shared" si="25"/>
        <v>322</v>
      </c>
      <c r="Y73" s="6">
        <f t="shared" si="25"/>
        <v>27</v>
      </c>
      <c r="Z73" s="144">
        <f t="shared" si="21"/>
        <v>38570</v>
      </c>
      <c r="AA73" s="7">
        <f>AA39</f>
        <v>375</v>
      </c>
      <c r="AB73" s="144">
        <f t="shared" si="22"/>
        <v>38945</v>
      </c>
      <c r="AC73" s="7">
        <f>AC39</f>
        <v>2459</v>
      </c>
      <c r="AD73" s="168">
        <f t="shared" si="23"/>
        <v>41404</v>
      </c>
      <c r="AE73" s="63">
        <v>218</v>
      </c>
      <c r="AF73" s="166">
        <f t="shared" si="24"/>
        <v>41622</v>
      </c>
    </row>
    <row r="74" spans="1:32" ht="25.5">
      <c r="A74" s="80" t="s">
        <v>1153</v>
      </c>
      <c r="B74" s="6">
        <f aca="true" t="shared" si="26" ref="B74:Y74">SUM(B64,B68,B71,B72)</f>
        <v>17001</v>
      </c>
      <c r="C74" s="6">
        <f t="shared" si="26"/>
        <v>2780</v>
      </c>
      <c r="D74" s="6">
        <f t="shared" si="26"/>
        <v>0</v>
      </c>
      <c r="E74" s="6">
        <f t="shared" si="26"/>
        <v>0</v>
      </c>
      <c r="F74" s="6">
        <f t="shared" si="26"/>
        <v>18036</v>
      </c>
      <c r="G74" s="6">
        <f t="shared" si="26"/>
        <v>0</v>
      </c>
      <c r="H74" s="6">
        <f t="shared" si="26"/>
        <v>0</v>
      </c>
      <c r="I74" s="6">
        <f t="shared" si="26"/>
        <v>0</v>
      </c>
      <c r="J74" s="6">
        <f t="shared" si="26"/>
        <v>0</v>
      </c>
      <c r="K74" s="6">
        <f t="shared" si="26"/>
        <v>0</v>
      </c>
      <c r="L74" s="6">
        <f t="shared" si="26"/>
        <v>0</v>
      </c>
      <c r="M74" s="6">
        <f t="shared" si="26"/>
        <v>0</v>
      </c>
      <c r="N74" s="6">
        <f t="shared" si="26"/>
        <v>0</v>
      </c>
      <c r="O74" s="6">
        <f t="shared" si="26"/>
        <v>0</v>
      </c>
      <c r="P74" s="6">
        <f t="shared" si="26"/>
        <v>0</v>
      </c>
      <c r="Q74" s="6">
        <f t="shared" si="26"/>
        <v>0</v>
      </c>
      <c r="R74" s="6">
        <f t="shared" si="26"/>
        <v>0</v>
      </c>
      <c r="S74" s="6">
        <f t="shared" si="26"/>
        <v>0</v>
      </c>
      <c r="T74" s="6">
        <f t="shared" si="26"/>
        <v>753</v>
      </c>
      <c r="U74" s="6">
        <f t="shared" si="26"/>
        <v>0</v>
      </c>
      <c r="V74" s="6">
        <f t="shared" si="26"/>
        <v>0</v>
      </c>
      <c r="W74" s="6">
        <f t="shared" si="26"/>
        <v>0</v>
      </c>
      <c r="X74" s="6">
        <f t="shared" si="26"/>
        <v>0</v>
      </c>
      <c r="Y74" s="6">
        <f t="shared" si="26"/>
        <v>0</v>
      </c>
      <c r="Z74" s="144">
        <f t="shared" si="21"/>
        <v>38570</v>
      </c>
      <c r="AA74" s="7">
        <f>AA64</f>
        <v>375</v>
      </c>
      <c r="AB74" s="144">
        <f t="shared" si="22"/>
        <v>38945</v>
      </c>
      <c r="AC74" s="7">
        <f>AC64</f>
        <v>2459</v>
      </c>
      <c r="AD74" s="168">
        <f t="shared" si="23"/>
        <v>41404</v>
      </c>
      <c r="AE74" s="63">
        <v>218</v>
      </c>
      <c r="AF74" s="166">
        <f t="shared" si="24"/>
        <v>41622</v>
      </c>
    </row>
    <row r="75" spans="1:32" ht="25.5">
      <c r="A75" s="80" t="s">
        <v>1154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4"/>
      <c r="V75" s="14"/>
      <c r="W75" s="14"/>
      <c r="X75" s="14"/>
      <c r="Y75" s="14"/>
      <c r="Z75" s="144">
        <f t="shared" si="21"/>
        <v>0</v>
      </c>
      <c r="AA75" s="145"/>
      <c r="AB75" s="144">
        <f t="shared" si="22"/>
        <v>0</v>
      </c>
      <c r="AC75" s="63"/>
      <c r="AD75" s="168">
        <f t="shared" si="23"/>
        <v>0</v>
      </c>
      <c r="AE75" s="63"/>
      <c r="AF75" s="166">
        <f t="shared" si="24"/>
        <v>0</v>
      </c>
    </row>
    <row r="76" spans="1:32" ht="25.5">
      <c r="A76" s="80" t="s">
        <v>1155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4"/>
      <c r="V76" s="14"/>
      <c r="W76" s="14"/>
      <c r="X76" s="14"/>
      <c r="Y76" s="14"/>
      <c r="Z76" s="144">
        <f t="shared" si="21"/>
        <v>0</v>
      </c>
      <c r="AA76" s="145"/>
      <c r="AB76" s="144">
        <f t="shared" si="22"/>
        <v>0</v>
      </c>
      <c r="AC76" s="63"/>
      <c r="AD76" s="168">
        <f t="shared" si="23"/>
        <v>0</v>
      </c>
      <c r="AE76" s="63"/>
      <c r="AF76" s="166">
        <f t="shared" si="24"/>
        <v>0</v>
      </c>
    </row>
    <row r="77" spans="1:32" ht="39" thickBot="1">
      <c r="A77" s="82" t="s">
        <v>1156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150"/>
      <c r="V77" s="150"/>
      <c r="W77" s="150"/>
      <c r="X77" s="150"/>
      <c r="Y77" s="150"/>
      <c r="Z77" s="151">
        <f t="shared" si="21"/>
        <v>0</v>
      </c>
      <c r="AA77" s="152"/>
      <c r="AB77" s="151">
        <f t="shared" si="22"/>
        <v>0</v>
      </c>
      <c r="AC77" s="71"/>
      <c r="AD77" s="169">
        <f t="shared" si="23"/>
        <v>0</v>
      </c>
      <c r="AE77" s="71"/>
      <c r="AF77" s="167">
        <f t="shared" si="24"/>
        <v>0</v>
      </c>
    </row>
  </sheetData>
  <sheetProtection/>
  <mergeCells count="2">
    <mergeCell ref="D2:E2"/>
    <mergeCell ref="AC4:AD4"/>
  </mergeCells>
  <printOptions/>
  <pageMargins left="0.75" right="0.75" top="1" bottom="1" header="0.5" footer="0.5"/>
  <pageSetup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pane ySplit="3" topLeftCell="BM151" activePane="bottomLeft" state="frozen"/>
      <selection pane="topLeft" activeCell="A1" sqref="A1"/>
      <selection pane="bottomLeft" activeCell="L66" sqref="L66"/>
    </sheetView>
  </sheetViews>
  <sheetFormatPr defaultColWidth="9.00390625" defaultRowHeight="12.75"/>
  <cols>
    <col min="1" max="1" width="11.00390625" style="0" customWidth="1"/>
    <col min="2" max="2" width="60.00390625" style="0" customWidth="1"/>
    <col min="3" max="5" width="10.75390625" style="0" customWidth="1"/>
    <col min="6" max="6" width="12.25390625" style="0" customWidth="1"/>
    <col min="7" max="7" width="11.00390625" style="176" customWidth="1"/>
    <col min="8" max="8" width="11.75390625" style="179" customWidth="1"/>
    <col min="9" max="9" width="10.25390625" style="0" bestFit="1" customWidth="1"/>
    <col min="10" max="10" width="11.00390625" style="0" customWidth="1"/>
  </cols>
  <sheetData>
    <row r="1" spans="2:6" ht="12.75">
      <c r="B1" s="256" t="s">
        <v>268</v>
      </c>
      <c r="C1" s="256"/>
      <c r="D1" s="256"/>
      <c r="E1" s="256"/>
      <c r="F1" s="256"/>
    </row>
    <row r="2" spans="1:6" ht="19.5" customHeight="1">
      <c r="A2" s="257" t="s">
        <v>736</v>
      </c>
      <c r="B2" s="258"/>
      <c r="C2" s="258"/>
      <c r="D2" s="258"/>
      <c r="E2" s="258"/>
      <c r="F2" s="120"/>
    </row>
    <row r="3" spans="1:8" ht="42.75">
      <c r="A3" s="121" t="s">
        <v>737</v>
      </c>
      <c r="B3" s="121" t="s">
        <v>329</v>
      </c>
      <c r="C3" s="121" t="s">
        <v>612</v>
      </c>
      <c r="D3" s="121" t="s">
        <v>295</v>
      </c>
      <c r="E3" s="121" t="s">
        <v>173</v>
      </c>
      <c r="F3" s="122" t="s">
        <v>174</v>
      </c>
      <c r="G3" s="177" t="s">
        <v>930</v>
      </c>
      <c r="H3" s="180" t="s">
        <v>174</v>
      </c>
    </row>
    <row r="4" spans="1:8" ht="15">
      <c r="A4" s="123">
        <v>1</v>
      </c>
      <c r="B4" s="123">
        <v>2</v>
      </c>
      <c r="C4" s="123">
        <v>3</v>
      </c>
      <c r="D4" s="123">
        <v>4</v>
      </c>
      <c r="E4" s="123">
        <v>5</v>
      </c>
      <c r="F4" s="124">
        <v>6</v>
      </c>
      <c r="G4" s="121">
        <v>7</v>
      </c>
      <c r="H4" s="181">
        <v>8</v>
      </c>
    </row>
    <row r="5" spans="1:8" ht="12.75">
      <c r="A5" s="125" t="s">
        <v>388</v>
      </c>
      <c r="B5" s="112" t="s">
        <v>740</v>
      </c>
      <c r="C5" s="126">
        <v>9972</v>
      </c>
      <c r="D5" s="126">
        <v>10177</v>
      </c>
      <c r="E5" s="126">
        <v>441</v>
      </c>
      <c r="F5" s="133">
        <f>SUM(D5:E5)</f>
        <v>10618</v>
      </c>
      <c r="G5" s="178">
        <v>-441</v>
      </c>
      <c r="H5" s="182">
        <f>SUM(F5:G5)</f>
        <v>10177</v>
      </c>
    </row>
    <row r="6" spans="1:8" ht="12.75">
      <c r="A6" s="125" t="s">
        <v>390</v>
      </c>
      <c r="B6" s="112" t="s">
        <v>741</v>
      </c>
      <c r="C6" s="126">
        <v>0</v>
      </c>
      <c r="D6" s="126">
        <v>0</v>
      </c>
      <c r="E6" s="126"/>
      <c r="F6" s="133">
        <f aca="true" t="shared" si="0" ref="F6:F27">SUM(D6:E6)</f>
        <v>0</v>
      </c>
      <c r="G6" s="195"/>
      <c r="H6" s="182">
        <f aca="true" t="shared" si="1" ref="H6:H27">SUM(F6:G6)</f>
        <v>0</v>
      </c>
    </row>
    <row r="7" spans="1:8" ht="25.5">
      <c r="A7" s="125" t="s">
        <v>392</v>
      </c>
      <c r="B7" s="112" t="s">
        <v>742</v>
      </c>
      <c r="C7" s="126">
        <v>0</v>
      </c>
      <c r="D7" s="126">
        <v>0</v>
      </c>
      <c r="E7" s="126"/>
      <c r="F7" s="133">
        <f t="shared" si="0"/>
        <v>0</v>
      </c>
      <c r="G7" s="195"/>
      <c r="H7" s="182">
        <f t="shared" si="1"/>
        <v>0</v>
      </c>
    </row>
    <row r="8" spans="1:8" ht="12.75">
      <c r="A8" s="125" t="s">
        <v>394</v>
      </c>
      <c r="B8" s="112" t="s">
        <v>743</v>
      </c>
      <c r="C8" s="126">
        <v>0</v>
      </c>
      <c r="D8" s="126">
        <v>0</v>
      </c>
      <c r="E8" s="126"/>
      <c r="F8" s="133">
        <f t="shared" si="0"/>
        <v>0</v>
      </c>
      <c r="G8" s="195"/>
      <c r="H8" s="182">
        <f t="shared" si="1"/>
        <v>0</v>
      </c>
    </row>
    <row r="9" spans="1:8" ht="12.75">
      <c r="A9" s="125" t="s">
        <v>396</v>
      </c>
      <c r="B9" s="112" t="s">
        <v>744</v>
      </c>
      <c r="C9" s="126">
        <v>0</v>
      </c>
      <c r="D9" s="126">
        <v>0</v>
      </c>
      <c r="E9" s="126"/>
      <c r="F9" s="133">
        <f t="shared" si="0"/>
        <v>0</v>
      </c>
      <c r="G9" s="195"/>
      <c r="H9" s="182">
        <f t="shared" si="1"/>
        <v>0</v>
      </c>
    </row>
    <row r="10" spans="1:8" ht="25.5">
      <c r="A10" s="125" t="s">
        <v>398</v>
      </c>
      <c r="B10" s="112" t="s">
        <v>745</v>
      </c>
      <c r="C10" s="126">
        <v>0</v>
      </c>
      <c r="D10" s="126">
        <v>0</v>
      </c>
      <c r="E10" s="126"/>
      <c r="F10" s="133">
        <f t="shared" si="0"/>
        <v>0</v>
      </c>
      <c r="G10" s="195"/>
      <c r="H10" s="182">
        <f t="shared" si="1"/>
        <v>0</v>
      </c>
    </row>
    <row r="11" spans="1:8" ht="12.75">
      <c r="A11" s="125" t="s">
        <v>400</v>
      </c>
      <c r="B11" s="112" t="s">
        <v>746</v>
      </c>
      <c r="C11" s="126">
        <v>3001</v>
      </c>
      <c r="D11" s="126">
        <v>3001</v>
      </c>
      <c r="E11" s="126">
        <v>872</v>
      </c>
      <c r="F11" s="133">
        <f t="shared" si="0"/>
        <v>3873</v>
      </c>
      <c r="G11" s="178">
        <v>-360</v>
      </c>
      <c r="H11" s="182">
        <f t="shared" si="1"/>
        <v>3513</v>
      </c>
    </row>
    <row r="12" spans="1:8" ht="12.75">
      <c r="A12" s="125" t="s">
        <v>402</v>
      </c>
      <c r="B12" s="112" t="s">
        <v>321</v>
      </c>
      <c r="C12" s="126">
        <v>2231</v>
      </c>
      <c r="D12" s="126">
        <v>2231</v>
      </c>
      <c r="E12" s="126">
        <v>664</v>
      </c>
      <c r="F12" s="133">
        <f t="shared" si="0"/>
        <v>2895</v>
      </c>
      <c r="G12" s="178">
        <v>-664</v>
      </c>
      <c r="H12" s="182">
        <f t="shared" si="1"/>
        <v>2231</v>
      </c>
    </row>
    <row r="13" spans="1:8" ht="12.75">
      <c r="A13" s="125" t="s">
        <v>404</v>
      </c>
      <c r="B13" s="112" t="s">
        <v>322</v>
      </c>
      <c r="C13" s="126">
        <v>2329</v>
      </c>
      <c r="D13" s="126">
        <v>2329</v>
      </c>
      <c r="E13" s="126"/>
      <c r="F13" s="133">
        <f t="shared" si="0"/>
        <v>2329</v>
      </c>
      <c r="G13" s="195"/>
      <c r="H13" s="182">
        <f t="shared" si="1"/>
        <v>2329</v>
      </c>
    </row>
    <row r="14" spans="1:8" ht="38.25">
      <c r="A14" s="125" t="s">
        <v>406</v>
      </c>
      <c r="B14" s="112" t="s">
        <v>747</v>
      </c>
      <c r="C14" s="126">
        <v>0</v>
      </c>
      <c r="D14" s="126">
        <v>0</v>
      </c>
      <c r="E14" s="126"/>
      <c r="F14" s="133">
        <f t="shared" si="0"/>
        <v>0</v>
      </c>
      <c r="G14" s="195"/>
      <c r="H14" s="182">
        <f t="shared" si="1"/>
        <v>0</v>
      </c>
    </row>
    <row r="15" spans="1:8" ht="12.75">
      <c r="A15" s="125" t="s">
        <v>408</v>
      </c>
      <c r="B15" s="112" t="s">
        <v>748</v>
      </c>
      <c r="C15" s="126">
        <v>503</v>
      </c>
      <c r="D15" s="126">
        <v>504</v>
      </c>
      <c r="E15" s="126">
        <v>0</v>
      </c>
      <c r="F15" s="133">
        <f t="shared" si="0"/>
        <v>504</v>
      </c>
      <c r="G15" s="195"/>
      <c r="H15" s="182">
        <f t="shared" si="1"/>
        <v>504</v>
      </c>
    </row>
    <row r="16" spans="1:8" ht="25.5">
      <c r="A16" s="125" t="s">
        <v>410</v>
      </c>
      <c r="B16" s="112" t="s">
        <v>749</v>
      </c>
      <c r="C16" s="126">
        <v>0</v>
      </c>
      <c r="D16" s="126">
        <v>0</v>
      </c>
      <c r="E16" s="126"/>
      <c r="F16" s="133">
        <f t="shared" si="0"/>
        <v>0</v>
      </c>
      <c r="G16" s="195"/>
      <c r="H16" s="182">
        <f t="shared" si="1"/>
        <v>0</v>
      </c>
    </row>
    <row r="17" spans="1:8" ht="12.75">
      <c r="A17" s="125" t="s">
        <v>412</v>
      </c>
      <c r="B17" s="112" t="s">
        <v>750</v>
      </c>
      <c r="C17" s="126">
        <v>0</v>
      </c>
      <c r="D17" s="126">
        <v>204</v>
      </c>
      <c r="E17" s="126">
        <v>205</v>
      </c>
      <c r="F17" s="133">
        <f t="shared" si="0"/>
        <v>409</v>
      </c>
      <c r="G17" s="195"/>
      <c r="H17" s="182">
        <f t="shared" si="1"/>
        <v>409</v>
      </c>
    </row>
    <row r="18" spans="1:8" ht="12.75">
      <c r="A18" s="125" t="s">
        <v>414</v>
      </c>
      <c r="B18" s="112" t="s">
        <v>751</v>
      </c>
      <c r="C18" s="126">
        <v>0</v>
      </c>
      <c r="D18" s="126">
        <v>0</v>
      </c>
      <c r="E18" s="126"/>
      <c r="F18" s="133">
        <f t="shared" si="0"/>
        <v>0</v>
      </c>
      <c r="G18" s="195"/>
      <c r="H18" s="182">
        <f t="shared" si="1"/>
        <v>0</v>
      </c>
    </row>
    <row r="19" spans="1:8" ht="12.75">
      <c r="A19" s="125" t="s">
        <v>416</v>
      </c>
      <c r="B19" s="112" t="s">
        <v>752</v>
      </c>
      <c r="C19" s="126">
        <v>0</v>
      </c>
      <c r="D19" s="126">
        <v>170</v>
      </c>
      <c r="E19" s="126">
        <v>171</v>
      </c>
      <c r="F19" s="133">
        <f t="shared" si="0"/>
        <v>341</v>
      </c>
      <c r="G19" s="178">
        <v>441</v>
      </c>
      <c r="H19" s="182">
        <f t="shared" si="1"/>
        <v>782</v>
      </c>
    </row>
    <row r="20" spans="1:8" ht="12.75">
      <c r="A20" s="125" t="s">
        <v>418</v>
      </c>
      <c r="B20" s="112" t="s">
        <v>65</v>
      </c>
      <c r="C20" s="126">
        <v>0</v>
      </c>
      <c r="D20" s="126">
        <v>0</v>
      </c>
      <c r="E20" s="126"/>
      <c r="F20" s="133">
        <f t="shared" si="0"/>
        <v>0</v>
      </c>
      <c r="G20" s="195"/>
      <c r="H20" s="182">
        <f t="shared" si="1"/>
        <v>0</v>
      </c>
    </row>
    <row r="21" spans="1:8" ht="38.25">
      <c r="A21" s="125" t="s">
        <v>420</v>
      </c>
      <c r="B21" s="112" t="s">
        <v>320</v>
      </c>
      <c r="C21" s="126">
        <v>0</v>
      </c>
      <c r="D21" s="126">
        <v>0</v>
      </c>
      <c r="E21" s="126"/>
      <c r="F21" s="133">
        <f t="shared" si="0"/>
        <v>0</v>
      </c>
      <c r="G21" s="195"/>
      <c r="H21" s="182">
        <f t="shared" si="1"/>
        <v>0</v>
      </c>
    </row>
    <row r="22" spans="1:8" ht="12.75">
      <c r="A22" s="127" t="s">
        <v>422</v>
      </c>
      <c r="B22" s="128" t="s">
        <v>66</v>
      </c>
      <c r="C22" s="129">
        <v>0</v>
      </c>
      <c r="D22" s="129">
        <v>0</v>
      </c>
      <c r="E22" s="129"/>
      <c r="F22" s="133"/>
      <c r="G22" s="195">
        <v>643</v>
      </c>
      <c r="H22" s="182">
        <f t="shared" si="1"/>
        <v>643</v>
      </c>
    </row>
    <row r="23" spans="1:8" ht="38.25">
      <c r="A23" s="125" t="s">
        <v>424</v>
      </c>
      <c r="B23" s="112" t="s">
        <v>67</v>
      </c>
      <c r="C23" s="126">
        <v>0</v>
      </c>
      <c r="D23" s="126">
        <v>0</v>
      </c>
      <c r="E23" s="126"/>
      <c r="F23" s="133">
        <f t="shared" si="0"/>
        <v>0</v>
      </c>
      <c r="G23" s="195"/>
      <c r="H23" s="182">
        <f t="shared" si="1"/>
        <v>0</v>
      </c>
    </row>
    <row r="24" spans="1:8" ht="38.25">
      <c r="A24" s="125" t="s">
        <v>426</v>
      </c>
      <c r="B24" s="112" t="s">
        <v>68</v>
      </c>
      <c r="C24" s="126">
        <v>0</v>
      </c>
      <c r="D24" s="126">
        <v>0</v>
      </c>
      <c r="E24" s="126"/>
      <c r="F24" s="133">
        <f t="shared" si="0"/>
        <v>0</v>
      </c>
      <c r="G24" s="195"/>
      <c r="H24" s="182">
        <f t="shared" si="1"/>
        <v>0</v>
      </c>
    </row>
    <row r="25" spans="1:8" ht="63.75">
      <c r="A25" s="125" t="s">
        <v>428</v>
      </c>
      <c r="B25" s="112" t="s">
        <v>69</v>
      </c>
      <c r="C25" s="126">
        <v>0</v>
      </c>
      <c r="D25" s="126">
        <v>0</v>
      </c>
      <c r="E25" s="126"/>
      <c r="F25" s="133">
        <f t="shared" si="0"/>
        <v>0</v>
      </c>
      <c r="G25" s="195"/>
      <c r="H25" s="182">
        <f t="shared" si="1"/>
        <v>0</v>
      </c>
    </row>
    <row r="26" spans="1:8" ht="38.25">
      <c r="A26" s="125" t="s">
        <v>430</v>
      </c>
      <c r="B26" s="112" t="s">
        <v>70</v>
      </c>
      <c r="C26" s="126">
        <v>0</v>
      </c>
      <c r="D26" s="126">
        <v>0</v>
      </c>
      <c r="E26" s="126"/>
      <c r="F26" s="133">
        <f t="shared" si="0"/>
        <v>0</v>
      </c>
      <c r="G26" s="195"/>
      <c r="H26" s="182">
        <f t="shared" si="1"/>
        <v>0</v>
      </c>
    </row>
    <row r="27" spans="1:8" ht="25.5">
      <c r="A27" s="130" t="s">
        <v>432</v>
      </c>
      <c r="B27" s="131" t="s">
        <v>71</v>
      </c>
      <c r="C27" s="132">
        <v>18036</v>
      </c>
      <c r="D27" s="132">
        <f>D5++D6+D7+D8+D9+D10+D11+D12+D13+D14+D15+D16+D17+D18+D19+D20+D21+D22</f>
        <v>18616</v>
      </c>
      <c r="E27" s="132">
        <f>E5++E6+E7+E8+E9+E10+E11+E12+E13+E14+E15+E16+E17+E18+E19+E20+E21+E22</f>
        <v>2353</v>
      </c>
      <c r="F27" s="146">
        <f t="shared" si="0"/>
        <v>20969</v>
      </c>
      <c r="G27" s="133">
        <f>SUM(G5:G26)</f>
        <v>-381</v>
      </c>
      <c r="H27" s="182">
        <f t="shared" si="1"/>
        <v>20588</v>
      </c>
    </row>
    <row r="28" spans="1:8" ht="12.75">
      <c r="A28" s="259" t="s">
        <v>641</v>
      </c>
      <c r="B28" s="260"/>
      <c r="C28" s="260"/>
      <c r="D28" s="260"/>
      <c r="E28" s="260"/>
      <c r="F28" s="260"/>
      <c r="G28" s="260"/>
      <c r="H28" s="260"/>
    </row>
    <row r="29" spans="1:8" ht="42.75">
      <c r="A29" s="121" t="s">
        <v>737</v>
      </c>
      <c r="B29" s="121" t="s">
        <v>329</v>
      </c>
      <c r="C29" s="121" t="s">
        <v>612</v>
      </c>
      <c r="D29" s="121" t="s">
        <v>295</v>
      </c>
      <c r="E29" s="121" t="s">
        <v>738</v>
      </c>
      <c r="F29" s="122" t="s">
        <v>739</v>
      </c>
      <c r="G29" s="177" t="s">
        <v>930</v>
      </c>
      <c r="H29" s="180" t="s">
        <v>174</v>
      </c>
    </row>
    <row r="30" spans="1:8" ht="15">
      <c r="A30" s="123">
        <v>1</v>
      </c>
      <c r="B30" s="123">
        <v>2</v>
      </c>
      <c r="C30" s="123">
        <v>3</v>
      </c>
      <c r="D30" s="123">
        <v>4</v>
      </c>
      <c r="E30" s="123">
        <v>5</v>
      </c>
      <c r="F30" s="124">
        <v>6</v>
      </c>
      <c r="G30" s="121">
        <v>7</v>
      </c>
      <c r="H30" s="181">
        <v>8</v>
      </c>
    </row>
    <row r="31" spans="1:8" ht="12.75">
      <c r="A31" s="130" t="s">
        <v>434</v>
      </c>
      <c r="B31" s="131" t="s">
        <v>72</v>
      </c>
      <c r="C31" s="132">
        <v>0</v>
      </c>
      <c r="D31" s="132">
        <v>0</v>
      </c>
      <c r="E31" s="132"/>
      <c r="F31" s="133">
        <f aca="true" t="shared" si="2" ref="F31:F55">SUM(D31:E31)</f>
        <v>0</v>
      </c>
      <c r="G31" s="195"/>
      <c r="H31" s="146">
        <f aca="true" t="shared" si="3" ref="H31:H42">SUM(F31:G31)</f>
        <v>0</v>
      </c>
    </row>
    <row r="32" spans="1:8" ht="25.5">
      <c r="A32" s="130" t="s">
        <v>436</v>
      </c>
      <c r="B32" s="131" t="s">
        <v>73</v>
      </c>
      <c r="C32" s="132">
        <v>0</v>
      </c>
      <c r="D32" s="132">
        <v>0</v>
      </c>
      <c r="E32" s="132"/>
      <c r="F32" s="133">
        <f t="shared" si="2"/>
        <v>0</v>
      </c>
      <c r="G32" s="195"/>
      <c r="H32" s="146">
        <f t="shared" si="3"/>
        <v>0</v>
      </c>
    </row>
    <row r="33" spans="1:8" ht="25.5">
      <c r="A33" s="125" t="s">
        <v>438</v>
      </c>
      <c r="B33" s="112" t="s">
        <v>74</v>
      </c>
      <c r="C33" s="126">
        <v>0</v>
      </c>
      <c r="D33" s="126">
        <v>0</v>
      </c>
      <c r="E33" s="126"/>
      <c r="F33" s="133">
        <f t="shared" si="2"/>
        <v>0</v>
      </c>
      <c r="G33" s="195"/>
      <c r="H33" s="146">
        <f t="shared" si="3"/>
        <v>0</v>
      </c>
    </row>
    <row r="34" spans="1:8" ht="38.25">
      <c r="A34" s="125" t="s">
        <v>440</v>
      </c>
      <c r="B34" s="112" t="s">
        <v>75</v>
      </c>
      <c r="C34" s="126">
        <v>0</v>
      </c>
      <c r="D34" s="126">
        <v>0</v>
      </c>
      <c r="E34" s="126"/>
      <c r="F34" s="133">
        <f t="shared" si="2"/>
        <v>0</v>
      </c>
      <c r="G34" s="195"/>
      <c r="H34" s="146">
        <f t="shared" si="3"/>
        <v>0</v>
      </c>
    </row>
    <row r="35" spans="1:8" ht="25.5">
      <c r="A35" s="125" t="s">
        <v>442</v>
      </c>
      <c r="B35" s="112" t="s">
        <v>76</v>
      </c>
      <c r="C35" s="126">
        <v>0</v>
      </c>
      <c r="D35" s="126">
        <v>0</v>
      </c>
      <c r="E35" s="126"/>
      <c r="F35" s="133">
        <f t="shared" si="2"/>
        <v>0</v>
      </c>
      <c r="G35" s="195"/>
      <c r="H35" s="146">
        <f t="shared" si="3"/>
        <v>0</v>
      </c>
    </row>
    <row r="36" spans="1:8" ht="25.5">
      <c r="A36" s="125" t="s">
        <v>444</v>
      </c>
      <c r="B36" s="112" t="s">
        <v>77</v>
      </c>
      <c r="C36" s="126">
        <v>0</v>
      </c>
      <c r="D36" s="126">
        <v>0</v>
      </c>
      <c r="E36" s="126"/>
      <c r="F36" s="133">
        <f t="shared" si="2"/>
        <v>0</v>
      </c>
      <c r="G36" s="195"/>
      <c r="H36" s="146">
        <f t="shared" si="3"/>
        <v>0</v>
      </c>
    </row>
    <row r="37" spans="1:8" ht="25.5">
      <c r="A37" s="125" t="s">
        <v>446</v>
      </c>
      <c r="B37" s="112" t="s">
        <v>78</v>
      </c>
      <c r="C37" s="126">
        <v>0</v>
      </c>
      <c r="D37" s="126">
        <v>0</v>
      </c>
      <c r="E37" s="126"/>
      <c r="F37" s="133">
        <f t="shared" si="2"/>
        <v>0</v>
      </c>
      <c r="G37" s="195"/>
      <c r="H37" s="146">
        <f t="shared" si="3"/>
        <v>0</v>
      </c>
    </row>
    <row r="38" spans="1:8" ht="25.5">
      <c r="A38" s="125" t="s">
        <v>448</v>
      </c>
      <c r="B38" s="112" t="s">
        <v>79</v>
      </c>
      <c r="C38" s="126">
        <v>0</v>
      </c>
      <c r="D38" s="126">
        <v>0</v>
      </c>
      <c r="E38" s="126"/>
      <c r="F38" s="133">
        <f t="shared" si="2"/>
        <v>0</v>
      </c>
      <c r="G38" s="195"/>
      <c r="H38" s="146">
        <f t="shared" si="3"/>
        <v>0</v>
      </c>
    </row>
    <row r="39" spans="1:8" ht="25.5">
      <c r="A39" s="125" t="s">
        <v>450</v>
      </c>
      <c r="B39" s="112" t="s">
        <v>80</v>
      </c>
      <c r="C39" s="126">
        <v>0</v>
      </c>
      <c r="D39" s="126">
        <v>0</v>
      </c>
      <c r="E39" s="126"/>
      <c r="F39" s="133">
        <f t="shared" si="2"/>
        <v>0</v>
      </c>
      <c r="G39" s="195"/>
      <c r="H39" s="146">
        <f t="shared" si="3"/>
        <v>0</v>
      </c>
    </row>
    <row r="40" spans="1:8" ht="25.5">
      <c r="A40" s="125" t="s">
        <v>452</v>
      </c>
      <c r="B40" s="112" t="s">
        <v>81</v>
      </c>
      <c r="C40" s="126">
        <v>0</v>
      </c>
      <c r="D40" s="126">
        <v>0</v>
      </c>
      <c r="E40" s="126"/>
      <c r="F40" s="133">
        <f t="shared" si="2"/>
        <v>0</v>
      </c>
      <c r="G40" s="195"/>
      <c r="H40" s="146">
        <f t="shared" si="3"/>
        <v>0</v>
      </c>
    </row>
    <row r="41" spans="1:8" ht="25.5">
      <c r="A41" s="125" t="s">
        <v>454</v>
      </c>
      <c r="B41" s="112" t="s">
        <v>789</v>
      </c>
      <c r="C41" s="126">
        <v>0</v>
      </c>
      <c r="D41" s="126">
        <v>0</v>
      </c>
      <c r="E41" s="126"/>
      <c r="F41" s="133">
        <f t="shared" si="2"/>
        <v>0</v>
      </c>
      <c r="G41" s="195"/>
      <c r="H41" s="146">
        <f t="shared" si="3"/>
        <v>0</v>
      </c>
    </row>
    <row r="42" spans="1:8" ht="25.5">
      <c r="A42" s="130" t="s">
        <v>456</v>
      </c>
      <c r="B42" s="131" t="s">
        <v>790</v>
      </c>
      <c r="C42" s="132">
        <v>0</v>
      </c>
      <c r="D42" s="132">
        <v>0</v>
      </c>
      <c r="E42" s="132"/>
      <c r="F42" s="133">
        <f t="shared" si="2"/>
        <v>0</v>
      </c>
      <c r="G42" s="195"/>
      <c r="H42" s="146">
        <f t="shared" si="3"/>
        <v>0</v>
      </c>
    </row>
    <row r="43" spans="1:8" ht="25.5">
      <c r="A43" s="125" t="s">
        <v>458</v>
      </c>
      <c r="B43" s="112" t="s">
        <v>791</v>
      </c>
      <c r="C43" s="126">
        <v>4274</v>
      </c>
      <c r="D43" s="126">
        <v>4069</v>
      </c>
      <c r="E43" s="126">
        <v>307</v>
      </c>
      <c r="F43" s="133">
        <f t="shared" si="2"/>
        <v>4376</v>
      </c>
      <c r="G43" s="178">
        <v>53</v>
      </c>
      <c r="H43" s="146">
        <v>4429</v>
      </c>
    </row>
    <row r="44" spans="1:8" ht="25.5">
      <c r="A44" s="125" t="s">
        <v>460</v>
      </c>
      <c r="B44" s="112" t="s">
        <v>792</v>
      </c>
      <c r="C44" s="126">
        <v>0</v>
      </c>
      <c r="D44" s="126">
        <v>0</v>
      </c>
      <c r="E44" s="126"/>
      <c r="F44" s="133">
        <f t="shared" si="2"/>
        <v>0</v>
      </c>
      <c r="G44" s="195"/>
      <c r="H44" s="146">
        <f aca="true" t="shared" si="4" ref="H44:H55">SUM(F44:G44)</f>
        <v>0</v>
      </c>
    </row>
    <row r="45" spans="1:8" ht="25.5">
      <c r="A45" s="125" t="s">
        <v>462</v>
      </c>
      <c r="B45" s="112" t="s">
        <v>793</v>
      </c>
      <c r="C45" s="126">
        <v>0</v>
      </c>
      <c r="D45" s="126">
        <v>0</v>
      </c>
      <c r="E45" s="126"/>
      <c r="F45" s="133">
        <f t="shared" si="2"/>
        <v>0</v>
      </c>
      <c r="G45" s="195"/>
      <c r="H45" s="146">
        <f t="shared" si="4"/>
        <v>0</v>
      </c>
    </row>
    <row r="46" spans="1:8" ht="25.5">
      <c r="A46" s="125" t="s">
        <v>464</v>
      </c>
      <c r="B46" s="112" t="s">
        <v>794</v>
      </c>
      <c r="C46" s="126">
        <v>0</v>
      </c>
      <c r="D46" s="126">
        <v>0</v>
      </c>
      <c r="E46" s="126"/>
      <c r="F46" s="133">
        <f t="shared" si="2"/>
        <v>0</v>
      </c>
      <c r="G46" s="195"/>
      <c r="H46" s="146">
        <f t="shared" si="4"/>
        <v>0</v>
      </c>
    </row>
    <row r="47" spans="1:8" ht="25.5">
      <c r="A47" s="125" t="s">
        <v>466</v>
      </c>
      <c r="B47" s="112" t="s">
        <v>795</v>
      </c>
      <c r="C47" s="126">
        <v>0</v>
      </c>
      <c r="D47" s="126">
        <v>0</v>
      </c>
      <c r="E47" s="126"/>
      <c r="F47" s="133">
        <f t="shared" si="2"/>
        <v>0</v>
      </c>
      <c r="G47" s="195"/>
      <c r="H47" s="146">
        <f t="shared" si="4"/>
        <v>0</v>
      </c>
    </row>
    <row r="48" spans="1:8" ht="25.5">
      <c r="A48" s="125" t="s">
        <v>468</v>
      </c>
      <c r="B48" s="112" t="s">
        <v>796</v>
      </c>
      <c r="C48" s="126">
        <v>0</v>
      </c>
      <c r="D48" s="126">
        <v>0</v>
      </c>
      <c r="E48" s="126"/>
      <c r="F48" s="133">
        <f t="shared" si="2"/>
        <v>0</v>
      </c>
      <c r="G48" s="195"/>
      <c r="H48" s="146">
        <f t="shared" si="4"/>
        <v>0</v>
      </c>
    </row>
    <row r="49" spans="1:8" ht="25.5">
      <c r="A49" s="125" t="s">
        <v>470</v>
      </c>
      <c r="B49" s="112" t="s">
        <v>797</v>
      </c>
      <c r="C49" s="126">
        <v>0</v>
      </c>
      <c r="D49" s="126">
        <v>0</v>
      </c>
      <c r="E49" s="126"/>
      <c r="F49" s="133">
        <f t="shared" si="2"/>
        <v>0</v>
      </c>
      <c r="G49" s="195">
        <v>546</v>
      </c>
      <c r="H49" s="146">
        <f t="shared" si="4"/>
        <v>546</v>
      </c>
    </row>
    <row r="50" spans="1:8" ht="25.5">
      <c r="A50" s="125" t="s">
        <v>472</v>
      </c>
      <c r="B50" s="112" t="s">
        <v>798</v>
      </c>
      <c r="C50" s="126">
        <v>0</v>
      </c>
      <c r="D50" s="126">
        <v>0</v>
      </c>
      <c r="E50" s="126"/>
      <c r="F50" s="133">
        <f t="shared" si="2"/>
        <v>0</v>
      </c>
      <c r="G50" s="195"/>
      <c r="H50" s="146">
        <f t="shared" si="4"/>
        <v>0</v>
      </c>
    </row>
    <row r="51" spans="1:8" ht="25.5">
      <c r="A51" s="125" t="s">
        <v>474</v>
      </c>
      <c r="B51" s="112" t="s">
        <v>799</v>
      </c>
      <c r="C51" s="126">
        <v>0</v>
      </c>
      <c r="D51" s="126">
        <v>0</v>
      </c>
      <c r="E51" s="126"/>
      <c r="F51" s="133">
        <f t="shared" si="2"/>
        <v>0</v>
      </c>
      <c r="G51" s="195"/>
      <c r="H51" s="146">
        <f t="shared" si="4"/>
        <v>0</v>
      </c>
    </row>
    <row r="52" spans="1:8" ht="25.5">
      <c r="A52" s="125" t="s">
        <v>476</v>
      </c>
      <c r="B52" s="112" t="s">
        <v>800</v>
      </c>
      <c r="C52" s="126">
        <v>0</v>
      </c>
      <c r="D52" s="126">
        <v>0</v>
      </c>
      <c r="E52" s="126"/>
      <c r="F52" s="133">
        <f t="shared" si="2"/>
        <v>0</v>
      </c>
      <c r="G52" s="195"/>
      <c r="H52" s="146">
        <f t="shared" si="4"/>
        <v>0</v>
      </c>
    </row>
    <row r="53" spans="1:8" ht="12.75">
      <c r="A53" s="130" t="s">
        <v>478</v>
      </c>
      <c r="B53" s="131" t="s">
        <v>801</v>
      </c>
      <c r="C53" s="132">
        <v>4274</v>
      </c>
      <c r="D53" s="132">
        <v>4069</v>
      </c>
      <c r="E53" s="132">
        <v>307</v>
      </c>
      <c r="F53" s="133">
        <f t="shared" si="2"/>
        <v>4376</v>
      </c>
      <c r="G53" s="195">
        <f>SUM(G31:G52)</f>
        <v>599</v>
      </c>
      <c r="H53" s="146">
        <f t="shared" si="4"/>
        <v>4975</v>
      </c>
    </row>
    <row r="54" spans="1:8" ht="25.5">
      <c r="A54" s="130" t="s">
        <v>480</v>
      </c>
      <c r="B54" s="131" t="s">
        <v>802</v>
      </c>
      <c r="C54" s="132">
        <v>22310</v>
      </c>
      <c r="D54" s="132">
        <v>22685</v>
      </c>
      <c r="E54" s="132">
        <f>E27+E43</f>
        <v>2660</v>
      </c>
      <c r="F54" s="133">
        <f t="shared" si="2"/>
        <v>25345</v>
      </c>
      <c r="G54" s="195">
        <v>218</v>
      </c>
      <c r="H54" s="146">
        <f t="shared" si="4"/>
        <v>25563</v>
      </c>
    </row>
    <row r="55" spans="1:8" ht="25.5">
      <c r="A55" s="130" t="s">
        <v>482</v>
      </c>
      <c r="B55" s="131" t="s">
        <v>803</v>
      </c>
      <c r="C55" s="132">
        <v>0</v>
      </c>
      <c r="D55" s="132">
        <v>0</v>
      </c>
      <c r="E55" s="132"/>
      <c r="F55" s="133">
        <f t="shared" si="2"/>
        <v>0</v>
      </c>
      <c r="G55" s="195"/>
      <c r="H55" s="146">
        <f t="shared" si="4"/>
        <v>0</v>
      </c>
    </row>
    <row r="56" spans="1:8" ht="12.75">
      <c r="A56" s="259" t="s">
        <v>643</v>
      </c>
      <c r="B56" s="260"/>
      <c r="C56" s="260"/>
      <c r="D56" s="260"/>
      <c r="E56" s="260"/>
      <c r="F56" s="260"/>
      <c r="G56" s="260"/>
      <c r="H56" s="260"/>
    </row>
    <row r="57" spans="1:8" ht="42.75">
      <c r="A57" s="121" t="s">
        <v>737</v>
      </c>
      <c r="B57" s="121" t="s">
        <v>329</v>
      </c>
      <c r="C57" s="121" t="s">
        <v>612</v>
      </c>
      <c r="D57" s="121" t="s">
        <v>295</v>
      </c>
      <c r="E57" s="121" t="s">
        <v>738</v>
      </c>
      <c r="F57" s="122" t="s">
        <v>739</v>
      </c>
      <c r="G57" s="121" t="s">
        <v>930</v>
      </c>
      <c r="H57" s="183" t="s">
        <v>174</v>
      </c>
    </row>
    <row r="58" spans="1:8" ht="15">
      <c r="A58" s="123">
        <v>1</v>
      </c>
      <c r="B58" s="123">
        <v>2</v>
      </c>
      <c r="C58" s="123">
        <v>3</v>
      </c>
      <c r="D58" s="123">
        <v>4</v>
      </c>
      <c r="E58" s="123">
        <v>5</v>
      </c>
      <c r="F58" s="124">
        <v>6</v>
      </c>
      <c r="G58" s="238">
        <v>7</v>
      </c>
      <c r="H58" s="184">
        <v>8</v>
      </c>
    </row>
    <row r="59" spans="1:8" ht="25.5">
      <c r="A59" s="125" t="s">
        <v>484</v>
      </c>
      <c r="B59" s="112" t="s">
        <v>804</v>
      </c>
      <c r="C59" s="126">
        <v>0</v>
      </c>
      <c r="D59" s="126">
        <v>0</v>
      </c>
      <c r="E59" s="126"/>
      <c r="F59" s="133">
        <f aca="true" t="shared" si="5" ref="F59:F89">SUM(D59:E59)</f>
        <v>0</v>
      </c>
      <c r="G59" s="195"/>
      <c r="H59" s="146">
        <f aca="true" t="shared" si="6" ref="H59:H89">SUM(F59:G59)</f>
        <v>0</v>
      </c>
    </row>
    <row r="60" spans="1:8" ht="25.5">
      <c r="A60" s="125" t="s">
        <v>486</v>
      </c>
      <c r="B60" s="112" t="s">
        <v>805</v>
      </c>
      <c r="C60" s="126">
        <v>0</v>
      </c>
      <c r="D60" s="126">
        <v>0</v>
      </c>
      <c r="E60" s="126"/>
      <c r="F60" s="133">
        <f t="shared" si="5"/>
        <v>0</v>
      </c>
      <c r="G60" s="195"/>
      <c r="H60" s="146">
        <f t="shared" si="6"/>
        <v>0</v>
      </c>
    </row>
    <row r="61" spans="1:8" ht="25.5">
      <c r="A61" s="125" t="s">
        <v>488</v>
      </c>
      <c r="B61" s="112" t="s">
        <v>806</v>
      </c>
      <c r="C61" s="126">
        <v>450</v>
      </c>
      <c r="D61" s="126">
        <v>450</v>
      </c>
      <c r="E61" s="126"/>
      <c r="F61" s="133">
        <f t="shared" si="5"/>
        <v>450</v>
      </c>
      <c r="G61" s="195"/>
      <c r="H61" s="146">
        <f t="shared" si="6"/>
        <v>450</v>
      </c>
    </row>
    <row r="62" spans="1:8" ht="25.5">
      <c r="A62" s="125" t="s">
        <v>490</v>
      </c>
      <c r="B62" s="112" t="s">
        <v>807</v>
      </c>
      <c r="C62" s="126">
        <v>0</v>
      </c>
      <c r="D62" s="126">
        <v>0</v>
      </c>
      <c r="E62" s="126"/>
      <c r="F62" s="133">
        <f t="shared" si="5"/>
        <v>0</v>
      </c>
      <c r="G62" s="195"/>
      <c r="H62" s="146">
        <f t="shared" si="6"/>
        <v>0</v>
      </c>
    </row>
    <row r="63" spans="1:8" ht="38.25">
      <c r="A63" s="125" t="s">
        <v>492</v>
      </c>
      <c r="B63" s="112" t="s">
        <v>808</v>
      </c>
      <c r="C63" s="126">
        <v>0</v>
      </c>
      <c r="D63" s="126">
        <v>0</v>
      </c>
      <c r="E63" s="126"/>
      <c r="F63" s="133">
        <f t="shared" si="5"/>
        <v>0</v>
      </c>
      <c r="G63" s="195"/>
      <c r="H63" s="146">
        <f t="shared" si="6"/>
        <v>0</v>
      </c>
    </row>
    <row r="64" spans="1:8" ht="38.25">
      <c r="A64" s="125" t="s">
        <v>494</v>
      </c>
      <c r="B64" s="112" t="s">
        <v>809</v>
      </c>
      <c r="C64" s="126">
        <v>0</v>
      </c>
      <c r="D64" s="126">
        <v>0</v>
      </c>
      <c r="E64" s="126"/>
      <c r="F64" s="133">
        <f t="shared" si="5"/>
        <v>0</v>
      </c>
      <c r="G64" s="195"/>
      <c r="H64" s="146">
        <f t="shared" si="6"/>
        <v>0</v>
      </c>
    </row>
    <row r="65" spans="1:8" ht="25.5">
      <c r="A65" s="125" t="s">
        <v>496</v>
      </c>
      <c r="B65" s="112" t="s">
        <v>810</v>
      </c>
      <c r="C65" s="126">
        <v>0</v>
      </c>
      <c r="D65" s="126">
        <v>0</v>
      </c>
      <c r="E65" s="126"/>
      <c r="F65" s="133">
        <f t="shared" si="5"/>
        <v>0</v>
      </c>
      <c r="G65" s="195"/>
      <c r="H65" s="146">
        <f t="shared" si="6"/>
        <v>0</v>
      </c>
    </row>
    <row r="66" spans="1:8" ht="25.5">
      <c r="A66" s="125" t="s">
        <v>498</v>
      </c>
      <c r="B66" s="112" t="s">
        <v>123</v>
      </c>
      <c r="C66" s="126">
        <v>0</v>
      </c>
      <c r="D66" s="126">
        <v>0</v>
      </c>
      <c r="E66" s="126"/>
      <c r="F66" s="133">
        <f t="shared" si="5"/>
        <v>0</v>
      </c>
      <c r="G66" s="195"/>
      <c r="H66" s="146">
        <f t="shared" si="6"/>
        <v>0</v>
      </c>
    </row>
    <row r="67" spans="1:8" ht="25.5">
      <c r="A67" s="130" t="s">
        <v>673</v>
      </c>
      <c r="B67" s="131" t="s">
        <v>47</v>
      </c>
      <c r="C67" s="132">
        <v>450</v>
      </c>
      <c r="D67" s="132">
        <v>450</v>
      </c>
      <c r="E67" s="132"/>
      <c r="F67" s="133">
        <f t="shared" si="5"/>
        <v>450</v>
      </c>
      <c r="G67" s="195"/>
      <c r="H67" s="146">
        <f t="shared" si="6"/>
        <v>450</v>
      </c>
    </row>
    <row r="68" spans="1:8" ht="12.75">
      <c r="A68" s="125" t="s">
        <v>675</v>
      </c>
      <c r="B68" s="112" t="s">
        <v>48</v>
      </c>
      <c r="C68" s="126">
        <v>0</v>
      </c>
      <c r="D68" s="126">
        <v>0</v>
      </c>
      <c r="E68" s="126"/>
      <c r="F68" s="133">
        <f t="shared" si="5"/>
        <v>0</v>
      </c>
      <c r="G68" s="195"/>
      <c r="H68" s="146">
        <f t="shared" si="6"/>
        <v>0</v>
      </c>
    </row>
    <row r="69" spans="1:8" ht="25.5">
      <c r="A69" s="125" t="s">
        <v>677</v>
      </c>
      <c r="B69" s="112" t="s">
        <v>49</v>
      </c>
      <c r="C69" s="126">
        <v>0</v>
      </c>
      <c r="D69" s="126">
        <v>0</v>
      </c>
      <c r="E69" s="126"/>
      <c r="F69" s="133">
        <f t="shared" si="5"/>
        <v>0</v>
      </c>
      <c r="G69" s="195"/>
      <c r="H69" s="146">
        <f t="shared" si="6"/>
        <v>0</v>
      </c>
    </row>
    <row r="70" spans="1:8" ht="12.75">
      <c r="A70" s="125" t="s">
        <v>679</v>
      </c>
      <c r="B70" s="112" t="s">
        <v>50</v>
      </c>
      <c r="C70" s="126">
        <v>0</v>
      </c>
      <c r="D70" s="126">
        <v>0</v>
      </c>
      <c r="E70" s="126"/>
      <c r="F70" s="133">
        <f t="shared" si="5"/>
        <v>0</v>
      </c>
      <c r="G70" s="195"/>
      <c r="H70" s="146">
        <f t="shared" si="6"/>
        <v>0</v>
      </c>
    </row>
    <row r="71" spans="1:8" ht="12.75">
      <c r="A71" s="125" t="s">
        <v>681</v>
      </c>
      <c r="B71" s="112" t="s">
        <v>51</v>
      </c>
      <c r="C71" s="126">
        <v>0</v>
      </c>
      <c r="D71" s="126">
        <v>0</v>
      </c>
      <c r="E71" s="126"/>
      <c r="F71" s="133">
        <f t="shared" si="5"/>
        <v>0</v>
      </c>
      <c r="G71" s="195"/>
      <c r="H71" s="146">
        <f t="shared" si="6"/>
        <v>0</v>
      </c>
    </row>
    <row r="72" spans="1:8" ht="25.5">
      <c r="A72" s="125" t="s">
        <v>683</v>
      </c>
      <c r="B72" s="112" t="s">
        <v>52</v>
      </c>
      <c r="C72" s="126">
        <v>0</v>
      </c>
      <c r="D72" s="126">
        <v>0</v>
      </c>
      <c r="E72" s="126"/>
      <c r="F72" s="133">
        <f t="shared" si="5"/>
        <v>0</v>
      </c>
      <c r="G72" s="195"/>
      <c r="H72" s="146">
        <f t="shared" si="6"/>
        <v>0</v>
      </c>
    </row>
    <row r="73" spans="1:8" ht="25.5">
      <c r="A73" s="125" t="s">
        <v>685</v>
      </c>
      <c r="B73" s="112" t="s">
        <v>53</v>
      </c>
      <c r="C73" s="126">
        <v>0</v>
      </c>
      <c r="D73" s="126">
        <v>0</v>
      </c>
      <c r="E73" s="126"/>
      <c r="F73" s="133">
        <f t="shared" si="5"/>
        <v>0</v>
      </c>
      <c r="G73" s="195"/>
      <c r="H73" s="146">
        <f t="shared" si="6"/>
        <v>0</v>
      </c>
    </row>
    <row r="74" spans="1:8" ht="12.75">
      <c r="A74" s="125" t="s">
        <v>687</v>
      </c>
      <c r="B74" s="112" t="s">
        <v>54</v>
      </c>
      <c r="C74" s="126">
        <v>0</v>
      </c>
      <c r="D74" s="126">
        <v>0</v>
      </c>
      <c r="E74" s="126"/>
      <c r="F74" s="133">
        <f t="shared" si="5"/>
        <v>0</v>
      </c>
      <c r="G74" s="195"/>
      <c r="H74" s="146">
        <f t="shared" si="6"/>
        <v>0</v>
      </c>
    </row>
    <row r="75" spans="1:8" ht="12.75">
      <c r="A75" s="125" t="s">
        <v>0</v>
      </c>
      <c r="B75" s="112" t="s">
        <v>55</v>
      </c>
      <c r="C75" s="126">
        <v>0</v>
      </c>
      <c r="D75" s="126">
        <v>0</v>
      </c>
      <c r="E75" s="126"/>
      <c r="F75" s="133">
        <f t="shared" si="5"/>
        <v>0</v>
      </c>
      <c r="G75" s="195"/>
      <c r="H75" s="146">
        <f t="shared" si="6"/>
        <v>0</v>
      </c>
    </row>
    <row r="76" spans="1:8" ht="25.5">
      <c r="A76" s="125" t="s">
        <v>2</v>
      </c>
      <c r="B76" s="112" t="s">
        <v>56</v>
      </c>
      <c r="C76" s="126">
        <v>0</v>
      </c>
      <c r="D76" s="126">
        <v>0</v>
      </c>
      <c r="E76" s="126"/>
      <c r="F76" s="133">
        <f t="shared" si="5"/>
        <v>0</v>
      </c>
      <c r="G76" s="195"/>
      <c r="H76" s="146">
        <f t="shared" si="6"/>
        <v>0</v>
      </c>
    </row>
    <row r="77" spans="1:8" ht="12.75">
      <c r="A77" s="125" t="s">
        <v>4</v>
      </c>
      <c r="B77" s="112" t="s">
        <v>57</v>
      </c>
      <c r="C77" s="126">
        <v>0</v>
      </c>
      <c r="D77" s="126">
        <v>0</v>
      </c>
      <c r="E77" s="126"/>
      <c r="F77" s="133">
        <f t="shared" si="5"/>
        <v>0</v>
      </c>
      <c r="G77" s="195"/>
      <c r="H77" s="146">
        <f t="shared" si="6"/>
        <v>0</v>
      </c>
    </row>
    <row r="78" spans="1:8" ht="25.5">
      <c r="A78" s="130" t="s">
        <v>6</v>
      </c>
      <c r="B78" s="131" t="s">
        <v>58</v>
      </c>
      <c r="C78" s="132">
        <v>0</v>
      </c>
      <c r="D78" s="132">
        <v>0</v>
      </c>
      <c r="E78" s="132"/>
      <c r="F78" s="133">
        <f t="shared" si="5"/>
        <v>0</v>
      </c>
      <c r="G78" s="195"/>
      <c r="H78" s="146">
        <f t="shared" si="6"/>
        <v>0</v>
      </c>
    </row>
    <row r="79" spans="1:8" ht="12.75">
      <c r="A79" s="130" t="s">
        <v>8</v>
      </c>
      <c r="B79" s="131" t="s">
        <v>59</v>
      </c>
      <c r="C79" s="132">
        <v>450</v>
      </c>
      <c r="D79" s="132">
        <v>450</v>
      </c>
      <c r="E79" s="132"/>
      <c r="F79" s="133">
        <f t="shared" si="5"/>
        <v>450</v>
      </c>
      <c r="G79" s="195"/>
      <c r="H79" s="146">
        <f t="shared" si="6"/>
        <v>450</v>
      </c>
    </row>
    <row r="80" spans="1:8" ht="12.75">
      <c r="A80" s="125" t="s">
        <v>10</v>
      </c>
      <c r="B80" s="112" t="s">
        <v>60</v>
      </c>
      <c r="C80" s="126">
        <v>0</v>
      </c>
      <c r="D80" s="126">
        <v>0</v>
      </c>
      <c r="E80" s="126"/>
      <c r="F80" s="133">
        <f t="shared" si="5"/>
        <v>0</v>
      </c>
      <c r="G80" s="195"/>
      <c r="H80" s="146">
        <f t="shared" si="6"/>
        <v>0</v>
      </c>
    </row>
    <row r="81" spans="1:8" ht="12.75">
      <c r="A81" s="125" t="s">
        <v>591</v>
      </c>
      <c r="B81" s="112" t="s">
        <v>323</v>
      </c>
      <c r="C81" s="126">
        <v>0</v>
      </c>
      <c r="D81" s="126">
        <v>0</v>
      </c>
      <c r="E81" s="126"/>
      <c r="F81" s="133">
        <f t="shared" si="5"/>
        <v>0</v>
      </c>
      <c r="G81" s="195"/>
      <c r="H81" s="146">
        <f t="shared" si="6"/>
        <v>0</v>
      </c>
    </row>
    <row r="82" spans="1:8" ht="12.75">
      <c r="A82" s="125" t="s">
        <v>592</v>
      </c>
      <c r="B82" s="112" t="s">
        <v>324</v>
      </c>
      <c r="C82" s="126">
        <v>0</v>
      </c>
      <c r="D82" s="126">
        <v>0</v>
      </c>
      <c r="E82" s="126"/>
      <c r="F82" s="133">
        <f t="shared" si="5"/>
        <v>0</v>
      </c>
      <c r="G82" s="195"/>
      <c r="H82" s="146">
        <f t="shared" si="6"/>
        <v>0</v>
      </c>
    </row>
    <row r="83" spans="1:8" ht="12.75">
      <c r="A83" s="125" t="s">
        <v>594</v>
      </c>
      <c r="B83" s="112" t="s">
        <v>325</v>
      </c>
      <c r="C83" s="126">
        <v>0</v>
      </c>
      <c r="D83" s="126">
        <v>0</v>
      </c>
      <c r="E83" s="126"/>
      <c r="F83" s="133">
        <f t="shared" si="5"/>
        <v>0</v>
      </c>
      <c r="G83" s="195"/>
      <c r="H83" s="146">
        <f t="shared" si="6"/>
        <v>0</v>
      </c>
    </row>
    <row r="84" spans="1:8" ht="12.75">
      <c r="A84" s="130" t="s">
        <v>595</v>
      </c>
      <c r="B84" s="131" t="s">
        <v>61</v>
      </c>
      <c r="C84" s="132">
        <v>0</v>
      </c>
      <c r="D84" s="132">
        <v>0</v>
      </c>
      <c r="E84" s="132"/>
      <c r="F84" s="133">
        <f t="shared" si="5"/>
        <v>0</v>
      </c>
      <c r="G84" s="195"/>
      <c r="H84" s="146">
        <f t="shared" si="6"/>
        <v>0</v>
      </c>
    </row>
    <row r="85" spans="1:8" ht="38.25">
      <c r="A85" s="125" t="s">
        <v>596</v>
      </c>
      <c r="B85" s="112" t="s">
        <v>62</v>
      </c>
      <c r="C85" s="126">
        <v>0</v>
      </c>
      <c r="D85" s="126">
        <v>0</v>
      </c>
      <c r="E85" s="126"/>
      <c r="F85" s="133">
        <f t="shared" si="5"/>
        <v>0</v>
      </c>
      <c r="G85" s="195"/>
      <c r="H85" s="146">
        <f t="shared" si="6"/>
        <v>0</v>
      </c>
    </row>
    <row r="86" spans="1:8" ht="38.25">
      <c r="A86" s="125" t="s">
        <v>597</v>
      </c>
      <c r="B86" s="112" t="s">
        <v>68</v>
      </c>
      <c r="C86" s="126">
        <v>0</v>
      </c>
      <c r="D86" s="126">
        <v>0</v>
      </c>
      <c r="E86" s="126"/>
      <c r="F86" s="133">
        <f t="shared" si="5"/>
        <v>0</v>
      </c>
      <c r="G86" s="195"/>
      <c r="H86" s="146">
        <f t="shared" si="6"/>
        <v>0</v>
      </c>
    </row>
    <row r="87" spans="1:8" ht="63.75">
      <c r="A87" s="125" t="s">
        <v>598</v>
      </c>
      <c r="B87" s="112" t="s">
        <v>63</v>
      </c>
      <c r="C87" s="126">
        <v>0</v>
      </c>
      <c r="D87" s="126">
        <v>0</v>
      </c>
      <c r="E87" s="126"/>
      <c r="F87" s="133">
        <f t="shared" si="5"/>
        <v>0</v>
      </c>
      <c r="G87" s="195"/>
      <c r="H87" s="146">
        <f t="shared" si="6"/>
        <v>0</v>
      </c>
    </row>
    <row r="88" spans="1:8" ht="38.25">
      <c r="A88" s="125" t="s">
        <v>600</v>
      </c>
      <c r="B88" s="112" t="s">
        <v>70</v>
      </c>
      <c r="C88" s="126">
        <v>0</v>
      </c>
      <c r="D88" s="126">
        <v>0</v>
      </c>
      <c r="E88" s="126"/>
      <c r="F88" s="133">
        <f t="shared" si="5"/>
        <v>0</v>
      </c>
      <c r="G88" s="195"/>
      <c r="H88" s="146">
        <f t="shared" si="6"/>
        <v>0</v>
      </c>
    </row>
    <row r="89" spans="1:8" ht="25.5">
      <c r="A89" s="130" t="s">
        <v>602</v>
      </c>
      <c r="B89" s="131" t="s">
        <v>64</v>
      </c>
      <c r="C89" s="132">
        <v>0</v>
      </c>
      <c r="D89" s="132">
        <v>0</v>
      </c>
      <c r="E89" s="132"/>
      <c r="F89" s="133">
        <f t="shared" si="5"/>
        <v>0</v>
      </c>
      <c r="G89" s="195"/>
      <c r="H89" s="146">
        <f t="shared" si="6"/>
        <v>0</v>
      </c>
    </row>
    <row r="90" spans="1:8" ht="12.75">
      <c r="A90" s="253" t="s">
        <v>646</v>
      </c>
      <c r="B90" s="254"/>
      <c r="C90" s="254"/>
      <c r="D90" s="254"/>
      <c r="E90" s="254"/>
      <c r="F90" s="254"/>
      <c r="G90" s="254"/>
      <c r="H90" s="254"/>
    </row>
    <row r="91" spans="1:8" ht="42.75">
      <c r="A91" s="121" t="s">
        <v>737</v>
      </c>
      <c r="B91" s="121" t="s">
        <v>329</v>
      </c>
      <c r="C91" s="121" t="s">
        <v>612</v>
      </c>
      <c r="D91" s="121" t="s">
        <v>295</v>
      </c>
      <c r="E91" s="121" t="s">
        <v>738</v>
      </c>
      <c r="F91" s="122" t="s">
        <v>739</v>
      </c>
      <c r="G91" s="121" t="s">
        <v>930</v>
      </c>
      <c r="H91" s="183" t="s">
        <v>174</v>
      </c>
    </row>
    <row r="92" spans="1:8" ht="15">
      <c r="A92" s="123">
        <v>1</v>
      </c>
      <c r="B92" s="123">
        <v>2</v>
      </c>
      <c r="C92" s="123">
        <v>3</v>
      </c>
      <c r="D92" s="123">
        <v>4</v>
      </c>
      <c r="E92" s="123">
        <v>5</v>
      </c>
      <c r="F92" s="124">
        <v>6</v>
      </c>
      <c r="G92" s="238">
        <v>7</v>
      </c>
      <c r="H92" s="184">
        <v>8</v>
      </c>
    </row>
    <row r="93" spans="1:8" ht="25.5">
      <c r="A93" s="125" t="s">
        <v>604</v>
      </c>
      <c r="B93" s="112" t="s">
        <v>689</v>
      </c>
      <c r="C93" s="126">
        <v>0</v>
      </c>
      <c r="D93" s="126">
        <v>0</v>
      </c>
      <c r="E93" s="126"/>
      <c r="F93" s="133">
        <f aca="true" t="shared" si="7" ref="F93:F125">SUM(D93:E93)</f>
        <v>0</v>
      </c>
      <c r="H93" s="185">
        <f aca="true" t="shared" si="8" ref="H93:H125">SUM(F93:G93)</f>
        <v>0</v>
      </c>
    </row>
    <row r="94" spans="1:8" ht="25.5">
      <c r="A94" s="125" t="s">
        <v>605</v>
      </c>
      <c r="B94" s="112" t="s">
        <v>690</v>
      </c>
      <c r="C94" s="126">
        <v>0</v>
      </c>
      <c r="D94" s="126">
        <v>0</v>
      </c>
      <c r="E94" s="126"/>
      <c r="F94" s="133">
        <f t="shared" si="7"/>
        <v>0</v>
      </c>
      <c r="H94" s="185">
        <f t="shared" si="8"/>
        <v>0</v>
      </c>
    </row>
    <row r="95" spans="1:8" ht="38.25">
      <c r="A95" s="125" t="s">
        <v>606</v>
      </c>
      <c r="B95" s="112" t="s">
        <v>691</v>
      </c>
      <c r="C95" s="126">
        <v>0</v>
      </c>
      <c r="D95" s="126">
        <v>0</v>
      </c>
      <c r="E95" s="126"/>
      <c r="F95" s="133">
        <f t="shared" si="7"/>
        <v>0</v>
      </c>
      <c r="H95" s="185">
        <f t="shared" si="8"/>
        <v>0</v>
      </c>
    </row>
    <row r="96" spans="1:8" ht="25.5">
      <c r="A96" s="125" t="s">
        <v>607</v>
      </c>
      <c r="B96" s="112" t="s">
        <v>692</v>
      </c>
      <c r="C96" s="126">
        <v>0</v>
      </c>
      <c r="D96" s="126">
        <v>0</v>
      </c>
      <c r="E96" s="126"/>
      <c r="F96" s="133">
        <f t="shared" si="7"/>
        <v>0</v>
      </c>
      <c r="H96" s="185">
        <f t="shared" si="8"/>
        <v>0</v>
      </c>
    </row>
    <row r="97" spans="1:8" ht="25.5">
      <c r="A97" s="125" t="s">
        <v>609</v>
      </c>
      <c r="B97" s="112" t="s">
        <v>693</v>
      </c>
      <c r="C97" s="126">
        <v>0</v>
      </c>
      <c r="D97" s="126">
        <v>0</v>
      </c>
      <c r="E97" s="126"/>
      <c r="F97" s="133">
        <f t="shared" si="7"/>
        <v>0</v>
      </c>
      <c r="H97" s="185">
        <f t="shared" si="8"/>
        <v>0</v>
      </c>
    </row>
    <row r="98" spans="1:8" ht="25.5">
      <c r="A98" s="125" t="s">
        <v>610</v>
      </c>
      <c r="B98" s="112" t="s">
        <v>694</v>
      </c>
      <c r="C98" s="126">
        <v>0</v>
      </c>
      <c r="D98" s="126">
        <v>0</v>
      </c>
      <c r="E98" s="126"/>
      <c r="F98" s="133">
        <f t="shared" si="7"/>
        <v>0</v>
      </c>
      <c r="H98" s="185">
        <f t="shared" si="8"/>
        <v>0</v>
      </c>
    </row>
    <row r="99" spans="1:8" ht="25.5">
      <c r="A99" s="125" t="s">
        <v>695</v>
      </c>
      <c r="B99" s="112" t="s">
        <v>696</v>
      </c>
      <c r="C99" s="126">
        <v>0</v>
      </c>
      <c r="D99" s="126">
        <v>0</v>
      </c>
      <c r="E99" s="126"/>
      <c r="F99" s="133">
        <f t="shared" si="7"/>
        <v>0</v>
      </c>
      <c r="H99" s="185">
        <f t="shared" si="8"/>
        <v>0</v>
      </c>
    </row>
    <row r="100" spans="1:8" ht="25.5">
      <c r="A100" s="125" t="s">
        <v>697</v>
      </c>
      <c r="B100" s="112" t="s">
        <v>698</v>
      </c>
      <c r="C100" s="126">
        <v>0</v>
      </c>
      <c r="D100" s="126">
        <v>0</v>
      </c>
      <c r="E100" s="126"/>
      <c r="F100" s="133">
        <f t="shared" si="7"/>
        <v>0</v>
      </c>
      <c r="G100" s="195"/>
      <c r="H100" s="146">
        <f t="shared" si="8"/>
        <v>0</v>
      </c>
    </row>
    <row r="101" spans="1:8" ht="38.25">
      <c r="A101" s="125" t="s">
        <v>611</v>
      </c>
      <c r="B101" s="112" t="s">
        <v>699</v>
      </c>
      <c r="C101" s="126">
        <v>0</v>
      </c>
      <c r="D101" s="126">
        <v>0</v>
      </c>
      <c r="E101" s="126"/>
      <c r="F101" s="133">
        <f t="shared" si="7"/>
        <v>0</v>
      </c>
      <c r="G101" s="195"/>
      <c r="H101" s="146">
        <f t="shared" si="8"/>
        <v>0</v>
      </c>
    </row>
    <row r="102" spans="1:8" ht="38.25">
      <c r="A102" s="125" t="s">
        <v>700</v>
      </c>
      <c r="B102" s="112" t="s">
        <v>701</v>
      </c>
      <c r="C102" s="126">
        <v>0</v>
      </c>
      <c r="D102" s="126">
        <v>0</v>
      </c>
      <c r="E102" s="126"/>
      <c r="F102" s="133">
        <f t="shared" si="7"/>
        <v>0</v>
      </c>
      <c r="G102" s="195"/>
      <c r="H102" s="146">
        <f t="shared" si="8"/>
        <v>0</v>
      </c>
    </row>
    <row r="103" spans="1:8" ht="25.5">
      <c r="A103" s="130" t="s">
        <v>702</v>
      </c>
      <c r="B103" s="131" t="s">
        <v>703</v>
      </c>
      <c r="C103" s="132">
        <v>0</v>
      </c>
      <c r="D103" s="132">
        <v>0</v>
      </c>
      <c r="E103" s="132"/>
      <c r="F103" s="133">
        <f t="shared" si="7"/>
        <v>0</v>
      </c>
      <c r="G103" s="195"/>
      <c r="H103" s="146">
        <f t="shared" si="8"/>
        <v>0</v>
      </c>
    </row>
    <row r="104" spans="1:8" ht="25.5">
      <c r="A104" s="125" t="s">
        <v>704</v>
      </c>
      <c r="B104" s="112" t="s">
        <v>705</v>
      </c>
      <c r="C104" s="126">
        <v>0</v>
      </c>
      <c r="D104" s="126">
        <v>0</v>
      </c>
      <c r="E104" s="126"/>
      <c r="F104" s="133">
        <f t="shared" si="7"/>
        <v>0</v>
      </c>
      <c r="G104" s="195"/>
      <c r="H104" s="146">
        <f t="shared" si="8"/>
        <v>0</v>
      </c>
    </row>
    <row r="105" spans="1:8" ht="25.5">
      <c r="A105" s="125" t="s">
        <v>706</v>
      </c>
      <c r="B105" s="112" t="s">
        <v>707</v>
      </c>
      <c r="C105" s="126">
        <v>0</v>
      </c>
      <c r="D105" s="126">
        <v>0</v>
      </c>
      <c r="E105" s="126"/>
      <c r="F105" s="133">
        <f t="shared" si="7"/>
        <v>0</v>
      </c>
      <c r="G105" s="195"/>
      <c r="H105" s="146">
        <f t="shared" si="8"/>
        <v>0</v>
      </c>
    </row>
    <row r="106" spans="1:8" ht="25.5">
      <c r="A106" s="125" t="s">
        <v>708</v>
      </c>
      <c r="B106" s="112" t="s">
        <v>709</v>
      </c>
      <c r="C106" s="126">
        <v>0</v>
      </c>
      <c r="D106" s="126">
        <v>0</v>
      </c>
      <c r="E106" s="126"/>
      <c r="F106" s="133">
        <f t="shared" si="7"/>
        <v>0</v>
      </c>
      <c r="G106" s="195"/>
      <c r="H106" s="146">
        <f t="shared" si="8"/>
        <v>0</v>
      </c>
    </row>
    <row r="107" spans="1:8" ht="25.5">
      <c r="A107" s="125" t="s">
        <v>710</v>
      </c>
      <c r="B107" s="112" t="s">
        <v>711</v>
      </c>
      <c r="C107" s="126">
        <v>0</v>
      </c>
      <c r="D107" s="126">
        <v>0</v>
      </c>
      <c r="E107" s="126"/>
      <c r="F107" s="133">
        <f t="shared" si="7"/>
        <v>0</v>
      </c>
      <c r="G107" s="195"/>
      <c r="H107" s="146">
        <f t="shared" si="8"/>
        <v>0</v>
      </c>
    </row>
    <row r="108" spans="1:8" ht="25.5">
      <c r="A108" s="125" t="s">
        <v>712</v>
      </c>
      <c r="B108" s="112" t="s">
        <v>713</v>
      </c>
      <c r="C108" s="126">
        <v>0</v>
      </c>
      <c r="D108" s="126">
        <v>0</v>
      </c>
      <c r="E108" s="126"/>
      <c r="F108" s="133">
        <f t="shared" si="7"/>
        <v>0</v>
      </c>
      <c r="G108" s="195"/>
      <c r="H108" s="146">
        <f t="shared" si="8"/>
        <v>0</v>
      </c>
    </row>
    <row r="109" spans="1:8" ht="25.5">
      <c r="A109" s="125" t="s">
        <v>714</v>
      </c>
      <c r="B109" s="112" t="s">
        <v>715</v>
      </c>
      <c r="C109" s="126">
        <v>0</v>
      </c>
      <c r="D109" s="126">
        <v>0</v>
      </c>
      <c r="E109" s="126"/>
      <c r="F109" s="133">
        <f t="shared" si="7"/>
        <v>0</v>
      </c>
      <c r="G109" s="195"/>
      <c r="H109" s="146">
        <f t="shared" si="8"/>
        <v>0</v>
      </c>
    </row>
    <row r="110" spans="1:8" ht="25.5">
      <c r="A110" s="125" t="s">
        <v>716</v>
      </c>
      <c r="B110" s="112" t="s">
        <v>717</v>
      </c>
      <c r="C110" s="126">
        <v>0</v>
      </c>
      <c r="D110" s="126">
        <v>0</v>
      </c>
      <c r="E110" s="126"/>
      <c r="F110" s="133">
        <f t="shared" si="7"/>
        <v>0</v>
      </c>
      <c r="G110" s="195"/>
      <c r="H110" s="146">
        <f t="shared" si="8"/>
        <v>0</v>
      </c>
    </row>
    <row r="111" spans="1:8" ht="25.5">
      <c r="A111" s="125" t="s">
        <v>82</v>
      </c>
      <c r="B111" s="112" t="s">
        <v>83</v>
      </c>
      <c r="C111" s="126">
        <v>0</v>
      </c>
      <c r="D111" s="126">
        <v>0</v>
      </c>
      <c r="E111" s="126"/>
      <c r="F111" s="133">
        <f t="shared" si="7"/>
        <v>0</v>
      </c>
      <c r="G111" s="195"/>
      <c r="H111" s="146">
        <f t="shared" si="8"/>
        <v>0</v>
      </c>
    </row>
    <row r="112" spans="1:8" ht="25.5">
      <c r="A112" s="125" t="s">
        <v>84</v>
      </c>
      <c r="B112" s="112" t="s">
        <v>85</v>
      </c>
      <c r="C112" s="126">
        <v>0</v>
      </c>
      <c r="D112" s="126">
        <v>0</v>
      </c>
      <c r="E112" s="126"/>
      <c r="F112" s="133">
        <f t="shared" si="7"/>
        <v>0</v>
      </c>
      <c r="G112" s="195"/>
      <c r="H112" s="146">
        <f t="shared" si="8"/>
        <v>0</v>
      </c>
    </row>
    <row r="113" spans="1:8" ht="25.5">
      <c r="A113" s="125" t="s">
        <v>86</v>
      </c>
      <c r="B113" s="112" t="s">
        <v>87</v>
      </c>
      <c r="C113" s="126">
        <v>0</v>
      </c>
      <c r="D113" s="126">
        <v>0</v>
      </c>
      <c r="E113" s="126"/>
      <c r="F113" s="133">
        <f t="shared" si="7"/>
        <v>0</v>
      </c>
      <c r="G113" s="195"/>
      <c r="H113" s="146">
        <f t="shared" si="8"/>
        <v>0</v>
      </c>
    </row>
    <row r="114" spans="1:8" ht="12.75">
      <c r="A114" s="130" t="s">
        <v>88</v>
      </c>
      <c r="B114" s="131" t="s">
        <v>89</v>
      </c>
      <c r="C114" s="132">
        <v>0</v>
      </c>
      <c r="D114" s="132">
        <v>0</v>
      </c>
      <c r="E114" s="132"/>
      <c r="F114" s="133">
        <f t="shared" si="7"/>
        <v>0</v>
      </c>
      <c r="G114" s="195"/>
      <c r="H114" s="146">
        <f t="shared" si="8"/>
        <v>0</v>
      </c>
    </row>
    <row r="115" spans="1:8" ht="25.5">
      <c r="A115" s="130" t="s">
        <v>90</v>
      </c>
      <c r="B115" s="131" t="s">
        <v>91</v>
      </c>
      <c r="C115" s="132">
        <v>0</v>
      </c>
      <c r="D115" s="132">
        <v>0</v>
      </c>
      <c r="E115" s="132"/>
      <c r="F115" s="133">
        <f t="shared" si="7"/>
        <v>0</v>
      </c>
      <c r="G115" s="195"/>
      <c r="H115" s="146">
        <f t="shared" si="8"/>
        <v>0</v>
      </c>
    </row>
    <row r="116" spans="1:8" ht="25.5">
      <c r="A116" s="125" t="s">
        <v>92</v>
      </c>
      <c r="B116" s="112" t="s">
        <v>93</v>
      </c>
      <c r="C116" s="126">
        <v>0</v>
      </c>
      <c r="D116" s="126">
        <v>0</v>
      </c>
      <c r="E116" s="126"/>
      <c r="F116" s="133">
        <f t="shared" si="7"/>
        <v>0</v>
      </c>
      <c r="G116" s="195"/>
      <c r="H116" s="146">
        <f t="shared" si="8"/>
        <v>0</v>
      </c>
    </row>
    <row r="117" spans="1:8" ht="25.5">
      <c r="A117" s="125" t="s">
        <v>94</v>
      </c>
      <c r="B117" s="112" t="s">
        <v>95</v>
      </c>
      <c r="C117" s="126">
        <v>0</v>
      </c>
      <c r="D117" s="126">
        <v>0</v>
      </c>
      <c r="E117" s="126"/>
      <c r="F117" s="133">
        <f t="shared" si="7"/>
        <v>0</v>
      </c>
      <c r="G117" s="195"/>
      <c r="H117" s="146">
        <f t="shared" si="8"/>
        <v>0</v>
      </c>
    </row>
    <row r="118" spans="1:8" ht="25.5">
      <c r="A118" s="125" t="s">
        <v>96</v>
      </c>
      <c r="B118" s="112" t="s">
        <v>97</v>
      </c>
      <c r="C118" s="126">
        <v>0</v>
      </c>
      <c r="D118" s="126">
        <v>0</v>
      </c>
      <c r="E118" s="126"/>
      <c r="F118" s="133">
        <f t="shared" si="7"/>
        <v>0</v>
      </c>
      <c r="G118" s="195"/>
      <c r="H118" s="146">
        <f t="shared" si="8"/>
        <v>0</v>
      </c>
    </row>
    <row r="119" spans="1:8" ht="25.5">
      <c r="A119" s="125" t="s">
        <v>98</v>
      </c>
      <c r="B119" s="112" t="s">
        <v>99</v>
      </c>
      <c r="C119" s="126">
        <v>0</v>
      </c>
      <c r="D119" s="126">
        <v>0</v>
      </c>
      <c r="E119" s="126"/>
      <c r="F119" s="133">
        <f t="shared" si="7"/>
        <v>0</v>
      </c>
      <c r="G119" s="195"/>
      <c r="H119" s="146">
        <f t="shared" si="8"/>
        <v>0</v>
      </c>
    </row>
    <row r="120" spans="1:8" ht="25.5">
      <c r="A120" s="125" t="s">
        <v>100</v>
      </c>
      <c r="B120" s="112" t="s">
        <v>101</v>
      </c>
      <c r="C120" s="126">
        <v>0</v>
      </c>
      <c r="D120" s="126">
        <v>0</v>
      </c>
      <c r="E120" s="126"/>
      <c r="F120" s="133">
        <f t="shared" si="7"/>
        <v>0</v>
      </c>
      <c r="G120" s="195"/>
      <c r="H120" s="146">
        <f t="shared" si="8"/>
        <v>0</v>
      </c>
    </row>
    <row r="121" spans="1:8" ht="38.25">
      <c r="A121" s="125" t="s">
        <v>102</v>
      </c>
      <c r="B121" s="112" t="s">
        <v>103</v>
      </c>
      <c r="C121" s="126">
        <v>0</v>
      </c>
      <c r="D121" s="126">
        <v>0</v>
      </c>
      <c r="E121" s="126"/>
      <c r="F121" s="133">
        <f t="shared" si="7"/>
        <v>0</v>
      </c>
      <c r="G121" s="195"/>
      <c r="H121" s="146">
        <f t="shared" si="8"/>
        <v>0</v>
      </c>
    </row>
    <row r="122" spans="1:8" ht="38.25">
      <c r="A122" s="125" t="s">
        <v>104</v>
      </c>
      <c r="B122" s="112" t="s">
        <v>105</v>
      </c>
      <c r="C122" s="126">
        <v>0</v>
      </c>
      <c r="D122" s="126">
        <v>0</v>
      </c>
      <c r="E122" s="126"/>
      <c r="F122" s="133">
        <f t="shared" si="7"/>
        <v>0</v>
      </c>
      <c r="G122" s="195"/>
      <c r="H122" s="146">
        <f t="shared" si="8"/>
        <v>0</v>
      </c>
    </row>
    <row r="123" spans="1:8" ht="25.5">
      <c r="A123" s="125" t="s">
        <v>106</v>
      </c>
      <c r="B123" s="112" t="s">
        <v>107</v>
      </c>
      <c r="C123" s="126">
        <v>0</v>
      </c>
      <c r="D123" s="126">
        <v>0</v>
      </c>
      <c r="E123" s="126"/>
      <c r="F123" s="133">
        <f t="shared" si="7"/>
        <v>0</v>
      </c>
      <c r="G123" s="195"/>
      <c r="H123" s="146">
        <f t="shared" si="8"/>
        <v>0</v>
      </c>
    </row>
    <row r="124" spans="1:8" ht="25.5">
      <c r="A124" s="125" t="s">
        <v>108</v>
      </c>
      <c r="B124" s="112" t="s">
        <v>109</v>
      </c>
      <c r="C124" s="126">
        <v>0</v>
      </c>
      <c r="D124" s="126">
        <v>0</v>
      </c>
      <c r="E124" s="126"/>
      <c r="F124" s="133">
        <f t="shared" si="7"/>
        <v>0</v>
      </c>
      <c r="G124" s="195"/>
      <c r="H124" s="146">
        <f t="shared" si="8"/>
        <v>0</v>
      </c>
    </row>
    <row r="125" spans="1:8" ht="25.5">
      <c r="A125" s="130" t="s">
        <v>110</v>
      </c>
      <c r="B125" s="131" t="s">
        <v>111</v>
      </c>
      <c r="C125" s="132">
        <v>0</v>
      </c>
      <c r="D125" s="132">
        <v>0</v>
      </c>
      <c r="E125" s="132"/>
      <c r="F125" s="133">
        <f t="shared" si="7"/>
        <v>0</v>
      </c>
      <c r="G125" s="195"/>
      <c r="H125" s="146">
        <f t="shared" si="8"/>
        <v>0</v>
      </c>
    </row>
    <row r="126" spans="1:8" ht="12.75">
      <c r="A126" s="253" t="s">
        <v>648</v>
      </c>
      <c r="B126" s="254"/>
      <c r="C126" s="254"/>
      <c r="D126" s="254"/>
      <c r="E126" s="254"/>
      <c r="F126" s="254"/>
      <c r="G126" s="254"/>
      <c r="H126" s="254"/>
    </row>
    <row r="127" spans="1:8" ht="42.75">
      <c r="A127" s="121" t="s">
        <v>737</v>
      </c>
      <c r="B127" s="121" t="s">
        <v>329</v>
      </c>
      <c r="C127" s="121" t="s">
        <v>612</v>
      </c>
      <c r="D127" s="121" t="s">
        <v>295</v>
      </c>
      <c r="E127" s="121" t="s">
        <v>738</v>
      </c>
      <c r="F127" s="122" t="s">
        <v>739</v>
      </c>
      <c r="G127" s="121" t="s">
        <v>930</v>
      </c>
      <c r="H127" s="183" t="s">
        <v>174</v>
      </c>
    </row>
    <row r="128" spans="1:8" ht="15">
      <c r="A128" s="123">
        <v>1</v>
      </c>
      <c r="B128" s="123">
        <v>2</v>
      </c>
      <c r="C128" s="123">
        <v>3</v>
      </c>
      <c r="D128" s="123">
        <v>4</v>
      </c>
      <c r="E128" s="123">
        <v>5</v>
      </c>
      <c r="F128" s="124">
        <v>6</v>
      </c>
      <c r="G128" s="238">
        <v>7</v>
      </c>
      <c r="H128" s="184">
        <v>8</v>
      </c>
    </row>
    <row r="129" spans="1:8" ht="12.75">
      <c r="A129" s="125" t="s">
        <v>112</v>
      </c>
      <c r="B129" s="112" t="s">
        <v>113</v>
      </c>
      <c r="C129" s="126">
        <v>0</v>
      </c>
      <c r="D129" s="126">
        <v>0</v>
      </c>
      <c r="E129" s="126"/>
      <c r="F129" s="133">
        <f aca="true" t="shared" si="9" ref="F129:F160">SUM(D129:E129)</f>
        <v>0</v>
      </c>
      <c r="G129" s="195"/>
      <c r="H129" s="146">
        <f aca="true" t="shared" si="10" ref="H129:H160">SUM(F129:G129)</f>
        <v>0</v>
      </c>
    </row>
    <row r="130" spans="1:8" ht="25.5">
      <c r="A130" s="125" t="s">
        <v>114</v>
      </c>
      <c r="B130" s="112" t="s">
        <v>115</v>
      </c>
      <c r="C130" s="126">
        <v>0</v>
      </c>
      <c r="D130" s="126">
        <v>0</v>
      </c>
      <c r="E130" s="126"/>
      <c r="F130" s="133">
        <f t="shared" si="9"/>
        <v>0</v>
      </c>
      <c r="G130" s="195"/>
      <c r="H130" s="146">
        <f t="shared" si="10"/>
        <v>0</v>
      </c>
    </row>
    <row r="131" spans="1:8" ht="12.75">
      <c r="A131" s="125" t="s">
        <v>116</v>
      </c>
      <c r="B131" s="112" t="s">
        <v>117</v>
      </c>
      <c r="C131" s="126">
        <v>0</v>
      </c>
      <c r="D131" s="126">
        <v>0</v>
      </c>
      <c r="E131" s="126"/>
      <c r="F131" s="133">
        <f t="shared" si="9"/>
        <v>0</v>
      </c>
      <c r="G131" s="195"/>
      <c r="H131" s="146">
        <f t="shared" si="10"/>
        <v>0</v>
      </c>
    </row>
    <row r="132" spans="1:8" ht="12.75">
      <c r="A132" s="125" t="s">
        <v>118</v>
      </c>
      <c r="B132" s="112" t="s">
        <v>119</v>
      </c>
      <c r="C132" s="126">
        <v>0</v>
      </c>
      <c r="D132" s="126">
        <v>0</v>
      </c>
      <c r="E132" s="126"/>
      <c r="F132" s="133">
        <f t="shared" si="9"/>
        <v>0</v>
      </c>
      <c r="G132" s="195"/>
      <c r="H132" s="146">
        <f t="shared" si="10"/>
        <v>0</v>
      </c>
    </row>
    <row r="133" spans="1:8" ht="25.5">
      <c r="A133" s="125" t="s">
        <v>120</v>
      </c>
      <c r="B133" s="112" t="s">
        <v>121</v>
      </c>
      <c r="C133" s="126">
        <v>0</v>
      </c>
      <c r="D133" s="126">
        <v>0</v>
      </c>
      <c r="E133" s="126"/>
      <c r="F133" s="133">
        <f t="shared" si="9"/>
        <v>0</v>
      </c>
      <c r="G133" s="195"/>
      <c r="H133" s="146">
        <f t="shared" si="10"/>
        <v>0</v>
      </c>
    </row>
    <row r="134" spans="1:8" ht="25.5">
      <c r="A134" s="125" t="s">
        <v>122</v>
      </c>
      <c r="B134" s="112" t="s">
        <v>753</v>
      </c>
      <c r="C134" s="126">
        <v>0</v>
      </c>
      <c r="D134" s="126">
        <v>0</v>
      </c>
      <c r="E134" s="126"/>
      <c r="F134" s="133">
        <f t="shared" si="9"/>
        <v>0</v>
      </c>
      <c r="G134" s="195"/>
      <c r="H134" s="146">
        <f t="shared" si="10"/>
        <v>0</v>
      </c>
    </row>
    <row r="135" spans="1:8" ht="12.75">
      <c r="A135" s="125" t="s">
        <v>754</v>
      </c>
      <c r="B135" s="112" t="s">
        <v>755</v>
      </c>
      <c r="C135" s="126">
        <v>0</v>
      </c>
      <c r="D135" s="126">
        <v>0</v>
      </c>
      <c r="E135" s="126"/>
      <c r="F135" s="133">
        <f t="shared" si="9"/>
        <v>0</v>
      </c>
      <c r="G135" s="195"/>
      <c r="H135" s="146">
        <f t="shared" si="10"/>
        <v>0</v>
      </c>
    </row>
    <row r="136" spans="1:8" ht="12.75">
      <c r="A136" s="125" t="s">
        <v>756</v>
      </c>
      <c r="B136" s="112" t="s">
        <v>757</v>
      </c>
      <c r="C136" s="126">
        <v>0</v>
      </c>
      <c r="D136" s="126">
        <v>0</v>
      </c>
      <c r="E136" s="126"/>
      <c r="F136" s="133">
        <f t="shared" si="9"/>
        <v>0</v>
      </c>
      <c r="G136" s="195"/>
      <c r="H136" s="146">
        <f t="shared" si="10"/>
        <v>0</v>
      </c>
    </row>
    <row r="137" spans="1:8" ht="25.5">
      <c r="A137" s="125" t="s">
        <v>758</v>
      </c>
      <c r="B137" s="112" t="s">
        <v>759</v>
      </c>
      <c r="C137" s="126">
        <v>0</v>
      </c>
      <c r="D137" s="126">
        <v>0</v>
      </c>
      <c r="E137" s="126"/>
      <c r="F137" s="133">
        <f t="shared" si="9"/>
        <v>0</v>
      </c>
      <c r="G137" s="195"/>
      <c r="H137" s="146">
        <f t="shared" si="10"/>
        <v>0</v>
      </c>
    </row>
    <row r="138" spans="1:8" ht="12.75">
      <c r="A138" s="125" t="s">
        <v>760</v>
      </c>
      <c r="B138" s="112" t="s">
        <v>761</v>
      </c>
      <c r="C138" s="126">
        <v>0</v>
      </c>
      <c r="D138" s="126">
        <v>0</v>
      </c>
      <c r="E138" s="126"/>
      <c r="F138" s="133">
        <f t="shared" si="9"/>
        <v>0</v>
      </c>
      <c r="G138" s="195"/>
      <c r="H138" s="146">
        <f t="shared" si="10"/>
        <v>0</v>
      </c>
    </row>
    <row r="139" spans="1:8" ht="25.5">
      <c r="A139" s="130" t="s">
        <v>762</v>
      </c>
      <c r="B139" s="131" t="s">
        <v>763</v>
      </c>
      <c r="C139" s="132">
        <v>0</v>
      </c>
      <c r="D139" s="132">
        <v>0</v>
      </c>
      <c r="E139" s="132"/>
      <c r="F139" s="133">
        <f t="shared" si="9"/>
        <v>0</v>
      </c>
      <c r="G139" s="195"/>
      <c r="H139" s="146">
        <f t="shared" si="10"/>
        <v>0</v>
      </c>
    </row>
    <row r="140" spans="1:8" ht="12.75">
      <c r="A140" s="130" t="s">
        <v>764</v>
      </c>
      <c r="B140" s="131" t="s">
        <v>765</v>
      </c>
      <c r="C140" s="132">
        <v>0</v>
      </c>
      <c r="D140" s="132">
        <v>0</v>
      </c>
      <c r="E140" s="132"/>
      <c r="F140" s="133">
        <f t="shared" si="9"/>
        <v>0</v>
      </c>
      <c r="G140" s="195"/>
      <c r="H140" s="146">
        <f t="shared" si="10"/>
        <v>0</v>
      </c>
    </row>
    <row r="141" spans="1:8" ht="25.5">
      <c r="A141" s="125" t="s">
        <v>766</v>
      </c>
      <c r="B141" s="112" t="s">
        <v>767</v>
      </c>
      <c r="C141" s="126">
        <v>0</v>
      </c>
      <c r="D141" s="126">
        <v>0</v>
      </c>
      <c r="E141" s="126"/>
      <c r="F141" s="133">
        <f t="shared" si="9"/>
        <v>0</v>
      </c>
      <c r="G141" s="195"/>
      <c r="H141" s="146">
        <f t="shared" si="10"/>
        <v>0</v>
      </c>
    </row>
    <row r="142" spans="1:8" ht="38.25">
      <c r="A142" s="125" t="s">
        <v>768</v>
      </c>
      <c r="B142" s="112" t="s">
        <v>769</v>
      </c>
      <c r="C142" s="126">
        <v>0</v>
      </c>
      <c r="D142" s="126">
        <v>0</v>
      </c>
      <c r="E142" s="126"/>
      <c r="F142" s="133">
        <f t="shared" si="9"/>
        <v>0</v>
      </c>
      <c r="G142" s="195"/>
      <c r="H142" s="146">
        <f t="shared" si="10"/>
        <v>0</v>
      </c>
    </row>
    <row r="143" spans="1:8" ht="25.5">
      <c r="A143" s="125" t="s">
        <v>770</v>
      </c>
      <c r="B143" s="112" t="s">
        <v>771</v>
      </c>
      <c r="C143" s="126">
        <v>0</v>
      </c>
      <c r="D143" s="126">
        <v>0</v>
      </c>
      <c r="E143" s="126"/>
      <c r="F143" s="133">
        <f t="shared" si="9"/>
        <v>0</v>
      </c>
      <c r="G143" s="195"/>
      <c r="H143" s="146">
        <f t="shared" si="10"/>
        <v>0</v>
      </c>
    </row>
    <row r="144" spans="1:8" ht="25.5">
      <c r="A144" s="125" t="s">
        <v>772</v>
      </c>
      <c r="B144" s="112" t="s">
        <v>773</v>
      </c>
      <c r="C144" s="126">
        <v>0</v>
      </c>
      <c r="D144" s="126">
        <v>0</v>
      </c>
      <c r="E144" s="126"/>
      <c r="F144" s="133">
        <f t="shared" si="9"/>
        <v>0</v>
      </c>
      <c r="G144" s="195"/>
      <c r="H144" s="146">
        <f t="shared" si="10"/>
        <v>0</v>
      </c>
    </row>
    <row r="145" spans="1:8" ht="25.5">
      <c r="A145" s="125" t="s">
        <v>774</v>
      </c>
      <c r="B145" s="112" t="s">
        <v>775</v>
      </c>
      <c r="C145" s="126">
        <v>0</v>
      </c>
      <c r="D145" s="126">
        <v>0</v>
      </c>
      <c r="E145" s="126"/>
      <c r="F145" s="133">
        <f t="shared" si="9"/>
        <v>0</v>
      </c>
      <c r="G145" s="195"/>
      <c r="H145" s="146">
        <f t="shared" si="10"/>
        <v>0</v>
      </c>
    </row>
    <row r="146" spans="1:8" ht="25.5">
      <c r="A146" s="125" t="s">
        <v>776</v>
      </c>
      <c r="B146" s="112" t="s">
        <v>777</v>
      </c>
      <c r="C146" s="126">
        <v>0</v>
      </c>
      <c r="D146" s="126">
        <v>0</v>
      </c>
      <c r="E146" s="126"/>
      <c r="F146" s="133">
        <f t="shared" si="9"/>
        <v>0</v>
      </c>
      <c r="G146" s="195"/>
      <c r="H146" s="146">
        <f t="shared" si="10"/>
        <v>0</v>
      </c>
    </row>
    <row r="147" spans="1:8" ht="25.5">
      <c r="A147" s="125" t="s">
        <v>778</v>
      </c>
      <c r="B147" s="112" t="s">
        <v>779</v>
      </c>
      <c r="C147" s="126">
        <v>0</v>
      </c>
      <c r="D147" s="126">
        <v>0</v>
      </c>
      <c r="E147" s="126"/>
      <c r="F147" s="133">
        <f t="shared" si="9"/>
        <v>0</v>
      </c>
      <c r="G147" s="195"/>
      <c r="H147" s="146">
        <f t="shared" si="10"/>
        <v>0</v>
      </c>
    </row>
    <row r="148" spans="1:8" ht="38.25">
      <c r="A148" s="125" t="s">
        <v>780</v>
      </c>
      <c r="B148" s="112" t="s">
        <v>781</v>
      </c>
      <c r="C148" s="126">
        <v>0</v>
      </c>
      <c r="D148" s="126">
        <v>0</v>
      </c>
      <c r="E148" s="126"/>
      <c r="F148" s="133">
        <f t="shared" si="9"/>
        <v>0</v>
      </c>
      <c r="G148" s="195"/>
      <c r="H148" s="146">
        <f t="shared" si="10"/>
        <v>0</v>
      </c>
    </row>
    <row r="149" spans="1:8" ht="38.25">
      <c r="A149" s="125" t="s">
        <v>782</v>
      </c>
      <c r="B149" s="112" t="s">
        <v>783</v>
      </c>
      <c r="C149" s="126">
        <v>0</v>
      </c>
      <c r="D149" s="126">
        <v>0</v>
      </c>
      <c r="E149" s="126"/>
      <c r="F149" s="133">
        <f t="shared" si="9"/>
        <v>0</v>
      </c>
      <c r="G149" s="195"/>
      <c r="H149" s="146">
        <f t="shared" si="10"/>
        <v>0</v>
      </c>
    </row>
    <row r="150" spans="1:8" ht="25.5">
      <c r="A150" s="130" t="s">
        <v>784</v>
      </c>
      <c r="B150" s="131" t="s">
        <v>785</v>
      </c>
      <c r="C150" s="132">
        <v>0</v>
      </c>
      <c r="D150" s="132">
        <v>0</v>
      </c>
      <c r="E150" s="132"/>
      <c r="F150" s="133">
        <f t="shared" si="9"/>
        <v>0</v>
      </c>
      <c r="G150" s="195"/>
      <c r="H150" s="146">
        <f t="shared" si="10"/>
        <v>0</v>
      </c>
    </row>
    <row r="151" spans="1:8" ht="25.5">
      <c r="A151" s="125" t="s">
        <v>786</v>
      </c>
      <c r="B151" s="112" t="s">
        <v>787</v>
      </c>
      <c r="C151" s="126">
        <v>0</v>
      </c>
      <c r="D151" s="126">
        <v>0</v>
      </c>
      <c r="E151" s="126"/>
      <c r="F151" s="133">
        <f t="shared" si="9"/>
        <v>0</v>
      </c>
      <c r="G151" s="195"/>
      <c r="H151" s="146">
        <f t="shared" si="10"/>
        <v>0</v>
      </c>
    </row>
    <row r="152" spans="1:8" ht="38.25">
      <c r="A152" s="125" t="s">
        <v>788</v>
      </c>
      <c r="B152" s="112" t="s">
        <v>156</v>
      </c>
      <c r="C152" s="126">
        <v>0</v>
      </c>
      <c r="D152" s="126">
        <v>0</v>
      </c>
      <c r="E152" s="126"/>
      <c r="F152" s="133">
        <f t="shared" si="9"/>
        <v>0</v>
      </c>
      <c r="G152" s="195"/>
      <c r="H152" s="146">
        <f t="shared" si="10"/>
        <v>0</v>
      </c>
    </row>
    <row r="153" spans="1:8" ht="25.5">
      <c r="A153" s="125" t="s">
        <v>157</v>
      </c>
      <c r="B153" s="112" t="s">
        <v>158</v>
      </c>
      <c r="C153" s="126">
        <v>0</v>
      </c>
      <c r="D153" s="126">
        <v>0</v>
      </c>
      <c r="E153" s="126"/>
      <c r="F153" s="133">
        <f t="shared" si="9"/>
        <v>0</v>
      </c>
      <c r="G153" s="195"/>
      <c r="H153" s="146">
        <f t="shared" si="10"/>
        <v>0</v>
      </c>
    </row>
    <row r="154" spans="1:8" ht="25.5">
      <c r="A154" s="125" t="s">
        <v>159</v>
      </c>
      <c r="B154" s="112" t="s">
        <v>160</v>
      </c>
      <c r="C154" s="126">
        <v>0</v>
      </c>
      <c r="D154" s="126">
        <v>0</v>
      </c>
      <c r="E154" s="126"/>
      <c r="F154" s="133">
        <f t="shared" si="9"/>
        <v>0</v>
      </c>
      <c r="G154" s="195"/>
      <c r="H154" s="146">
        <f t="shared" si="10"/>
        <v>0</v>
      </c>
    </row>
    <row r="155" spans="1:8" ht="25.5">
      <c r="A155" s="125" t="s">
        <v>161</v>
      </c>
      <c r="B155" s="112" t="s">
        <v>162</v>
      </c>
      <c r="C155" s="126">
        <v>0</v>
      </c>
      <c r="D155" s="126">
        <v>0</v>
      </c>
      <c r="E155" s="126"/>
      <c r="F155" s="133">
        <f t="shared" si="9"/>
        <v>0</v>
      </c>
      <c r="G155" s="195"/>
      <c r="H155" s="146">
        <f t="shared" si="10"/>
        <v>0</v>
      </c>
    </row>
    <row r="156" spans="1:8" ht="25.5">
      <c r="A156" s="125" t="s">
        <v>163</v>
      </c>
      <c r="B156" s="112" t="s">
        <v>164</v>
      </c>
      <c r="C156" s="126">
        <v>0</v>
      </c>
      <c r="D156" s="126">
        <v>0</v>
      </c>
      <c r="E156" s="126"/>
      <c r="F156" s="133">
        <f t="shared" si="9"/>
        <v>0</v>
      </c>
      <c r="G156" s="195"/>
      <c r="H156" s="146">
        <f t="shared" si="10"/>
        <v>0</v>
      </c>
    </row>
    <row r="157" spans="1:8" ht="25.5">
      <c r="A157" s="125" t="s">
        <v>165</v>
      </c>
      <c r="B157" s="112" t="s">
        <v>166</v>
      </c>
      <c r="C157" s="126">
        <v>0</v>
      </c>
      <c r="D157" s="126">
        <v>0</v>
      </c>
      <c r="E157" s="126"/>
      <c r="F157" s="133">
        <f t="shared" si="9"/>
        <v>0</v>
      </c>
      <c r="G157" s="195"/>
      <c r="H157" s="146">
        <f t="shared" si="10"/>
        <v>0</v>
      </c>
    </row>
    <row r="158" spans="1:8" ht="38.25">
      <c r="A158" s="125" t="s">
        <v>167</v>
      </c>
      <c r="B158" s="112" t="s">
        <v>168</v>
      </c>
      <c r="C158" s="126">
        <v>0</v>
      </c>
      <c r="D158" s="126">
        <v>0</v>
      </c>
      <c r="E158" s="126"/>
      <c r="F158" s="133">
        <f t="shared" si="9"/>
        <v>0</v>
      </c>
      <c r="G158" s="195"/>
      <c r="H158" s="146">
        <f t="shared" si="10"/>
        <v>0</v>
      </c>
    </row>
    <row r="159" spans="1:8" ht="38.25">
      <c r="A159" s="125" t="s">
        <v>169</v>
      </c>
      <c r="B159" s="112" t="s">
        <v>170</v>
      </c>
      <c r="C159" s="126">
        <v>0</v>
      </c>
      <c r="D159" s="126">
        <v>0</v>
      </c>
      <c r="E159" s="126"/>
      <c r="F159" s="133">
        <f t="shared" si="9"/>
        <v>0</v>
      </c>
      <c r="G159" s="195"/>
      <c r="H159" s="146">
        <f t="shared" si="10"/>
        <v>0</v>
      </c>
    </row>
    <row r="160" spans="1:8" ht="25.5">
      <c r="A160" s="130" t="s">
        <v>171</v>
      </c>
      <c r="B160" s="131" t="s">
        <v>172</v>
      </c>
      <c r="C160" s="132">
        <v>0</v>
      </c>
      <c r="D160" s="132">
        <v>0</v>
      </c>
      <c r="E160" s="132"/>
      <c r="F160" s="133">
        <f t="shared" si="9"/>
        <v>0</v>
      </c>
      <c r="G160" s="195"/>
      <c r="H160" s="146">
        <f t="shared" si="10"/>
        <v>0</v>
      </c>
    </row>
    <row r="161" spans="1:8" ht="12.75">
      <c r="A161" s="255" t="s">
        <v>650</v>
      </c>
      <c r="B161" s="255"/>
      <c r="C161" s="255"/>
      <c r="D161" s="255"/>
      <c r="E161" s="255"/>
      <c r="F161" s="255"/>
      <c r="G161" s="255"/>
      <c r="H161" s="255"/>
    </row>
  </sheetData>
  <sheetProtection/>
  <mergeCells count="7">
    <mergeCell ref="A90:H90"/>
    <mergeCell ref="A161:H161"/>
    <mergeCell ref="B1:F1"/>
    <mergeCell ref="A2:E2"/>
    <mergeCell ref="A126:H126"/>
    <mergeCell ref="A28:H28"/>
    <mergeCell ref="A56:H5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48" r:id="rId3"/>
  <headerFooter alignWithMargins="0">
    <oddHeader>&amp;L&amp;C&amp;RÉrték típus: Ezer Forint</oddHeader>
    <oddFooter>&amp;LAdatellenőrző kód: -794c3b-7d6620-53-6d0-5a1f-6e74b-2b-78-14-75421b&amp;C&amp;R</oddFooter>
  </headerFooter>
  <rowBreaks count="4" manualBreakCount="4">
    <brk id="28" max="255" man="1"/>
    <brk id="56" max="255" man="1"/>
    <brk id="90" max="255" man="1"/>
    <brk id="12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9.00390625" defaultRowHeight="12.75"/>
  <cols>
    <col min="1" max="1" width="82.00390625" style="0" customWidth="1"/>
    <col min="2" max="3" width="10.75390625" style="0" customWidth="1"/>
  </cols>
  <sheetData>
    <row r="1" spans="1:3" ht="13.5" thickBot="1">
      <c r="A1" s="264" t="s">
        <v>243</v>
      </c>
      <c r="B1" s="264"/>
      <c r="C1" s="264"/>
    </row>
    <row r="2" spans="1:3" ht="51" customHeight="1">
      <c r="A2" s="261" t="s">
        <v>149</v>
      </c>
      <c r="B2" s="262"/>
      <c r="C2" s="263"/>
    </row>
    <row r="3" spans="1:3" ht="15.75">
      <c r="A3" s="17" t="s">
        <v>329</v>
      </c>
      <c r="B3" s="18">
        <v>841112</v>
      </c>
      <c r="C3" s="23" t="s">
        <v>330</v>
      </c>
    </row>
    <row r="4" spans="1:3" ht="12.75">
      <c r="A4" s="19" t="s">
        <v>150</v>
      </c>
      <c r="B4" s="20"/>
      <c r="C4" s="24">
        <f aca="true" t="shared" si="0" ref="C4:C35">SUM(B4:B4)</f>
        <v>0</v>
      </c>
    </row>
    <row r="5" spans="1:3" ht="12.75">
      <c r="A5" s="19" t="s">
        <v>151</v>
      </c>
      <c r="B5" s="20"/>
      <c r="C5" s="24">
        <f t="shared" si="0"/>
        <v>0</v>
      </c>
    </row>
    <row r="6" spans="1:3" ht="12.75">
      <c r="A6" s="19" t="s">
        <v>152</v>
      </c>
      <c r="B6" s="20"/>
      <c r="C6" s="24">
        <f t="shared" si="0"/>
        <v>0</v>
      </c>
    </row>
    <row r="7" spans="1:3" ht="12.75">
      <c r="A7" s="19" t="s">
        <v>153</v>
      </c>
      <c r="B7" s="20"/>
      <c r="C7" s="24">
        <f t="shared" si="0"/>
        <v>0</v>
      </c>
    </row>
    <row r="8" spans="1:3" ht="12.75">
      <c r="A8" s="19" t="s">
        <v>154</v>
      </c>
      <c r="B8" s="20"/>
      <c r="C8" s="24">
        <f t="shared" si="0"/>
        <v>0</v>
      </c>
    </row>
    <row r="9" spans="1:3" ht="12.75">
      <c r="A9" s="19" t="s">
        <v>155</v>
      </c>
      <c r="B9" s="20"/>
      <c r="C9" s="24">
        <f t="shared" si="0"/>
        <v>0</v>
      </c>
    </row>
    <row r="10" spans="1:3" ht="12.75">
      <c r="A10" s="19" t="s">
        <v>940</v>
      </c>
      <c r="B10" s="20"/>
      <c r="C10" s="24">
        <f t="shared" si="0"/>
        <v>0</v>
      </c>
    </row>
    <row r="11" spans="1:3" ht="12.75">
      <c r="A11" s="19" t="s">
        <v>941</v>
      </c>
      <c r="B11" s="20"/>
      <c r="C11" s="24">
        <f t="shared" si="0"/>
        <v>0</v>
      </c>
    </row>
    <row r="12" spans="1:3" ht="12.75">
      <c r="A12" s="19" t="s">
        <v>942</v>
      </c>
      <c r="B12" s="20"/>
      <c r="C12" s="24">
        <f t="shared" si="0"/>
        <v>0</v>
      </c>
    </row>
    <row r="13" spans="1:3" ht="12.75">
      <c r="A13" s="19" t="s">
        <v>943</v>
      </c>
      <c r="B13" s="20"/>
      <c r="C13" s="24">
        <f t="shared" si="0"/>
        <v>0</v>
      </c>
    </row>
    <row r="14" spans="1:3" ht="12.75">
      <c r="A14" s="19" t="s">
        <v>944</v>
      </c>
      <c r="B14" s="20"/>
      <c r="C14" s="24">
        <f t="shared" si="0"/>
        <v>0</v>
      </c>
    </row>
    <row r="15" spans="1:3" ht="12.75">
      <c r="A15" s="19" t="s">
        <v>945</v>
      </c>
      <c r="B15" s="20"/>
      <c r="C15" s="24">
        <f t="shared" si="0"/>
        <v>0</v>
      </c>
    </row>
    <row r="16" spans="1:3" ht="12.75">
      <c r="A16" s="19" t="s">
        <v>946</v>
      </c>
      <c r="B16" s="20"/>
      <c r="C16" s="24">
        <f t="shared" si="0"/>
        <v>0</v>
      </c>
    </row>
    <row r="17" spans="1:3" ht="12.75">
      <c r="A17" s="19" t="s">
        <v>947</v>
      </c>
      <c r="B17" s="20"/>
      <c r="C17" s="24">
        <f t="shared" si="0"/>
        <v>0</v>
      </c>
    </row>
    <row r="18" spans="1:3" ht="12.75">
      <c r="A18" s="19" t="s">
        <v>948</v>
      </c>
      <c r="B18" s="20"/>
      <c r="C18" s="24">
        <f t="shared" si="0"/>
        <v>0</v>
      </c>
    </row>
    <row r="19" spans="1:3" ht="12.75">
      <c r="A19" s="19" t="s">
        <v>949</v>
      </c>
      <c r="B19" s="20"/>
      <c r="C19" s="24">
        <f t="shared" si="0"/>
        <v>0</v>
      </c>
    </row>
    <row r="20" spans="1:3" ht="12.75">
      <c r="A20" s="19" t="s">
        <v>950</v>
      </c>
      <c r="B20" s="20"/>
      <c r="C20" s="24">
        <f t="shared" si="0"/>
        <v>0</v>
      </c>
    </row>
    <row r="21" spans="1:3" ht="12.75">
      <c r="A21" s="19" t="s">
        <v>951</v>
      </c>
      <c r="B21" s="20"/>
      <c r="C21" s="24">
        <f t="shared" si="0"/>
        <v>0</v>
      </c>
    </row>
    <row r="22" spans="1:3" ht="12.75">
      <c r="A22" s="19" t="s">
        <v>952</v>
      </c>
      <c r="B22" s="20"/>
      <c r="C22" s="24">
        <f t="shared" si="0"/>
        <v>0</v>
      </c>
    </row>
    <row r="23" spans="1:3" ht="25.5">
      <c r="A23" s="19" t="s">
        <v>953</v>
      </c>
      <c r="B23" s="20"/>
      <c r="C23" s="24">
        <f t="shared" si="0"/>
        <v>0</v>
      </c>
    </row>
    <row r="24" spans="1:3" ht="25.5">
      <c r="A24" s="19" t="s">
        <v>954</v>
      </c>
      <c r="B24" s="20"/>
      <c r="C24" s="24">
        <f t="shared" si="0"/>
        <v>0</v>
      </c>
    </row>
    <row r="25" spans="1:3" ht="25.5">
      <c r="A25" s="19" t="s">
        <v>955</v>
      </c>
      <c r="B25" s="20"/>
      <c r="C25" s="24">
        <f t="shared" si="0"/>
        <v>0</v>
      </c>
    </row>
    <row r="26" spans="1:3" ht="25.5">
      <c r="A26" s="19" t="s">
        <v>956</v>
      </c>
      <c r="B26" s="20"/>
      <c r="C26" s="24">
        <f t="shared" si="0"/>
        <v>0</v>
      </c>
    </row>
    <row r="27" spans="1:3" ht="25.5">
      <c r="A27" s="19" t="s">
        <v>957</v>
      </c>
      <c r="B27" s="20"/>
      <c r="C27" s="24">
        <f t="shared" si="0"/>
        <v>0</v>
      </c>
    </row>
    <row r="28" spans="1:3" ht="12.75">
      <c r="A28" s="19" t="s">
        <v>958</v>
      </c>
      <c r="B28" s="20"/>
      <c r="C28" s="24">
        <f t="shared" si="0"/>
        <v>0</v>
      </c>
    </row>
    <row r="29" spans="1:3" ht="12.75">
      <c r="A29" s="19" t="s">
        <v>959</v>
      </c>
      <c r="B29" s="20">
        <v>450</v>
      </c>
      <c r="C29" s="24">
        <f t="shared" si="0"/>
        <v>450</v>
      </c>
    </row>
    <row r="30" spans="1:3" ht="12.75">
      <c r="A30" s="19" t="s">
        <v>960</v>
      </c>
      <c r="B30" s="20"/>
      <c r="C30" s="24">
        <f t="shared" si="0"/>
        <v>0</v>
      </c>
    </row>
    <row r="31" spans="1:3" ht="12.75">
      <c r="A31" s="19" t="s">
        <v>961</v>
      </c>
      <c r="B31" s="20"/>
      <c r="C31" s="24">
        <f t="shared" si="0"/>
        <v>0</v>
      </c>
    </row>
    <row r="32" spans="1:3" ht="15.75" customHeight="1">
      <c r="A32" s="19" t="s">
        <v>962</v>
      </c>
      <c r="B32" s="20">
        <v>450</v>
      </c>
      <c r="C32" s="24">
        <f t="shared" si="0"/>
        <v>450</v>
      </c>
    </row>
    <row r="33" spans="1:3" ht="12.75">
      <c r="A33" s="19" t="s">
        <v>963</v>
      </c>
      <c r="B33" s="20"/>
      <c r="C33" s="24">
        <f t="shared" si="0"/>
        <v>0</v>
      </c>
    </row>
    <row r="34" spans="1:3" ht="12.75">
      <c r="A34" s="19" t="s">
        <v>964</v>
      </c>
      <c r="B34" s="20"/>
      <c r="C34" s="24">
        <f t="shared" si="0"/>
        <v>0</v>
      </c>
    </row>
    <row r="35" spans="1:3" ht="25.5">
      <c r="A35" s="19" t="s">
        <v>965</v>
      </c>
      <c r="B35" s="20"/>
      <c r="C35" s="24">
        <f t="shared" si="0"/>
        <v>0</v>
      </c>
    </row>
    <row r="36" spans="1:3" ht="25.5">
      <c r="A36" s="19" t="s">
        <v>966</v>
      </c>
      <c r="B36" s="20"/>
      <c r="C36" s="24">
        <f aca="true" t="shared" si="1" ref="C36:C67">SUM(B36:B36)</f>
        <v>0</v>
      </c>
    </row>
    <row r="37" spans="1:3" ht="25.5">
      <c r="A37" s="19" t="s">
        <v>967</v>
      </c>
      <c r="B37" s="20"/>
      <c r="C37" s="24">
        <f t="shared" si="1"/>
        <v>0</v>
      </c>
    </row>
    <row r="38" spans="1:3" ht="25.5">
      <c r="A38" s="19" t="s">
        <v>968</v>
      </c>
      <c r="B38" s="20"/>
      <c r="C38" s="24">
        <f t="shared" si="1"/>
        <v>0</v>
      </c>
    </row>
    <row r="39" spans="1:3" ht="25.5">
      <c r="A39" s="19" t="s">
        <v>969</v>
      </c>
      <c r="B39" s="20"/>
      <c r="C39" s="24">
        <f t="shared" si="1"/>
        <v>0</v>
      </c>
    </row>
    <row r="40" spans="1:3" ht="12.75">
      <c r="A40" s="19" t="s">
        <v>970</v>
      </c>
      <c r="B40" s="20"/>
      <c r="C40" s="24">
        <f t="shared" si="1"/>
        <v>0</v>
      </c>
    </row>
    <row r="41" spans="1:3" ht="12.75">
      <c r="A41" s="19" t="s">
        <v>971</v>
      </c>
      <c r="B41" s="20"/>
      <c r="C41" s="24">
        <f t="shared" si="1"/>
        <v>0</v>
      </c>
    </row>
    <row r="42" spans="1:3" ht="12.75">
      <c r="A42" s="19" t="s">
        <v>972</v>
      </c>
      <c r="B42" s="20"/>
      <c r="C42" s="24">
        <f t="shared" si="1"/>
        <v>0</v>
      </c>
    </row>
    <row r="43" spans="1:3" ht="12.75">
      <c r="A43" s="19" t="s">
        <v>973</v>
      </c>
      <c r="B43" s="20"/>
      <c r="C43" s="24">
        <f t="shared" si="1"/>
        <v>0</v>
      </c>
    </row>
    <row r="44" spans="1:3" ht="25.5">
      <c r="A44" s="19" t="s">
        <v>974</v>
      </c>
      <c r="B44" s="20"/>
      <c r="C44" s="24">
        <f t="shared" si="1"/>
        <v>0</v>
      </c>
    </row>
    <row r="45" spans="1:3" ht="12.75">
      <c r="A45" s="19" t="s">
        <v>975</v>
      </c>
      <c r="B45" s="20">
        <v>450</v>
      </c>
      <c r="C45" s="24">
        <f t="shared" si="1"/>
        <v>450</v>
      </c>
    </row>
    <row r="46" spans="1:3" ht="12.75">
      <c r="A46" s="19" t="s">
        <v>976</v>
      </c>
      <c r="B46" s="20"/>
      <c r="C46" s="24">
        <f t="shared" si="1"/>
        <v>0</v>
      </c>
    </row>
    <row r="47" spans="1:3" ht="12.75">
      <c r="A47" s="19" t="s">
        <v>977</v>
      </c>
      <c r="B47" s="20"/>
      <c r="C47" s="24">
        <f t="shared" si="1"/>
        <v>0</v>
      </c>
    </row>
    <row r="48" spans="1:3" ht="12.75">
      <c r="A48" s="19" t="s">
        <v>978</v>
      </c>
      <c r="B48" s="20"/>
      <c r="C48" s="24">
        <f t="shared" si="1"/>
        <v>0</v>
      </c>
    </row>
    <row r="49" spans="1:3" ht="12.75">
      <c r="A49" s="19" t="s">
        <v>979</v>
      </c>
      <c r="B49" s="20"/>
      <c r="C49" s="24">
        <f t="shared" si="1"/>
        <v>0</v>
      </c>
    </row>
    <row r="50" spans="1:3" ht="12.75">
      <c r="A50" s="19" t="s">
        <v>980</v>
      </c>
      <c r="B50" s="20"/>
      <c r="C50" s="24">
        <f t="shared" si="1"/>
        <v>0</v>
      </c>
    </row>
    <row r="51" spans="1:3" ht="12.75">
      <c r="A51" s="19" t="s">
        <v>981</v>
      </c>
      <c r="B51" s="20"/>
      <c r="C51" s="24">
        <f t="shared" si="1"/>
        <v>0</v>
      </c>
    </row>
    <row r="52" spans="1:3" ht="12.75">
      <c r="A52" s="19" t="s">
        <v>982</v>
      </c>
      <c r="B52" s="20"/>
      <c r="C52" s="24">
        <f t="shared" si="1"/>
        <v>0</v>
      </c>
    </row>
    <row r="53" spans="1:3" ht="12.75">
      <c r="A53" s="19" t="s">
        <v>983</v>
      </c>
      <c r="B53" s="20"/>
      <c r="C53" s="24">
        <f t="shared" si="1"/>
        <v>0</v>
      </c>
    </row>
    <row r="54" spans="1:3" ht="12.75">
      <c r="A54" s="19" t="s">
        <v>984</v>
      </c>
      <c r="B54" s="20"/>
      <c r="C54" s="24">
        <f t="shared" si="1"/>
        <v>0</v>
      </c>
    </row>
    <row r="55" spans="1:3" ht="25.5">
      <c r="A55" s="19" t="s">
        <v>985</v>
      </c>
      <c r="B55" s="20"/>
      <c r="C55" s="24">
        <f t="shared" si="1"/>
        <v>0</v>
      </c>
    </row>
    <row r="56" spans="1:3" ht="12.75">
      <c r="A56" s="19" t="s">
        <v>986</v>
      </c>
      <c r="B56" s="20"/>
      <c r="C56" s="24">
        <f t="shared" si="1"/>
        <v>0</v>
      </c>
    </row>
    <row r="57" spans="1:3" ht="12.75">
      <c r="A57" s="19" t="s">
        <v>987</v>
      </c>
      <c r="B57" s="20"/>
      <c r="C57" s="24">
        <f t="shared" si="1"/>
        <v>0</v>
      </c>
    </row>
    <row r="58" spans="1:3" ht="12.75">
      <c r="A58" s="19" t="s">
        <v>988</v>
      </c>
      <c r="B58" s="20"/>
      <c r="C58" s="24">
        <f t="shared" si="1"/>
        <v>0</v>
      </c>
    </row>
    <row r="59" spans="1:3" ht="25.5">
      <c r="A59" s="19" t="s">
        <v>989</v>
      </c>
      <c r="B59" s="20"/>
      <c r="C59" s="24">
        <f t="shared" si="1"/>
        <v>0</v>
      </c>
    </row>
    <row r="60" spans="1:3" ht="12.75">
      <c r="A60" s="19" t="s">
        <v>990</v>
      </c>
      <c r="B60" s="20"/>
      <c r="C60" s="24">
        <f t="shared" si="1"/>
        <v>0</v>
      </c>
    </row>
    <row r="61" spans="1:3" ht="12.75">
      <c r="A61" s="19" t="s">
        <v>991</v>
      </c>
      <c r="B61" s="20"/>
      <c r="C61" s="24">
        <f t="shared" si="1"/>
        <v>0</v>
      </c>
    </row>
    <row r="62" spans="1:3" ht="12.75">
      <c r="A62" s="19" t="s">
        <v>992</v>
      </c>
      <c r="B62" s="20"/>
      <c r="C62" s="24">
        <f t="shared" si="1"/>
        <v>0</v>
      </c>
    </row>
    <row r="63" spans="1:3" ht="12.75">
      <c r="A63" s="19" t="s">
        <v>993</v>
      </c>
      <c r="B63" s="20">
        <v>450</v>
      </c>
      <c r="C63" s="24">
        <f t="shared" si="1"/>
        <v>450</v>
      </c>
    </row>
    <row r="64" spans="1:3" ht="12.75">
      <c r="A64" s="19" t="s">
        <v>994</v>
      </c>
      <c r="B64" s="20">
        <v>11472</v>
      </c>
      <c r="C64" s="24">
        <f t="shared" si="1"/>
        <v>11472</v>
      </c>
    </row>
    <row r="65" spans="1:3" ht="12.75">
      <c r="A65" s="19" t="s">
        <v>995</v>
      </c>
      <c r="B65" s="20"/>
      <c r="C65" s="24">
        <f t="shared" si="1"/>
        <v>0</v>
      </c>
    </row>
    <row r="66" spans="1:3" ht="12.75">
      <c r="A66" s="19" t="s">
        <v>996</v>
      </c>
      <c r="B66" s="20"/>
      <c r="C66" s="24">
        <f t="shared" si="1"/>
        <v>0</v>
      </c>
    </row>
    <row r="67" spans="1:3" ht="12.75">
      <c r="A67" s="19" t="s">
        <v>997</v>
      </c>
      <c r="B67" s="20"/>
      <c r="C67" s="24">
        <f t="shared" si="1"/>
        <v>0</v>
      </c>
    </row>
    <row r="68" spans="1:3" ht="12.75">
      <c r="A68" s="19" t="s">
        <v>553</v>
      </c>
      <c r="B68" s="20"/>
      <c r="C68" s="24">
        <f aca="true" t="shared" si="2" ref="C68:C99">SUM(B68:B68)</f>
        <v>0</v>
      </c>
    </row>
    <row r="69" spans="1:3" ht="12.75">
      <c r="A69" s="19" t="s">
        <v>998</v>
      </c>
      <c r="B69" s="20">
        <v>11472</v>
      </c>
      <c r="C69" s="24">
        <f t="shared" si="2"/>
        <v>11472</v>
      </c>
    </row>
    <row r="70" spans="1:3" ht="12.75">
      <c r="A70" s="19" t="s">
        <v>999</v>
      </c>
      <c r="B70" s="20"/>
      <c r="C70" s="24">
        <f t="shared" si="2"/>
        <v>0</v>
      </c>
    </row>
    <row r="71" spans="1:3" ht="12.75">
      <c r="A71" s="19" t="s">
        <v>1000</v>
      </c>
      <c r="B71" s="20"/>
      <c r="C71" s="24">
        <f t="shared" si="2"/>
        <v>0</v>
      </c>
    </row>
    <row r="72" spans="1:3" ht="12.75">
      <c r="A72" s="19" t="s">
        <v>1001</v>
      </c>
      <c r="B72" s="20"/>
      <c r="C72" s="24">
        <f t="shared" si="2"/>
        <v>0</v>
      </c>
    </row>
    <row r="73" spans="1:3" ht="12.75">
      <c r="A73" s="19" t="s">
        <v>1002</v>
      </c>
      <c r="B73" s="20"/>
      <c r="C73" s="24">
        <f t="shared" si="2"/>
        <v>0</v>
      </c>
    </row>
    <row r="74" spans="1:3" ht="12.75">
      <c r="A74" s="19" t="s">
        <v>1003</v>
      </c>
      <c r="B74" s="20"/>
      <c r="C74" s="24">
        <f t="shared" si="2"/>
        <v>0</v>
      </c>
    </row>
    <row r="75" spans="1:3" ht="12.75">
      <c r="A75" s="19" t="s">
        <v>1004</v>
      </c>
      <c r="B75" s="20"/>
      <c r="C75" s="24">
        <f t="shared" si="2"/>
        <v>0</v>
      </c>
    </row>
    <row r="76" spans="1:3" ht="12.75">
      <c r="A76" s="19" t="s">
        <v>1005</v>
      </c>
      <c r="B76" s="20"/>
      <c r="C76" s="24">
        <f t="shared" si="2"/>
        <v>0</v>
      </c>
    </row>
    <row r="77" spans="1:3" ht="12.75">
      <c r="A77" s="19" t="s">
        <v>1006</v>
      </c>
      <c r="B77" s="20"/>
      <c r="C77" s="24">
        <f t="shared" si="2"/>
        <v>0</v>
      </c>
    </row>
    <row r="78" spans="1:3" ht="12.75">
      <c r="A78" s="19" t="s">
        <v>1007</v>
      </c>
      <c r="B78" s="20"/>
      <c r="C78" s="24">
        <f t="shared" si="2"/>
        <v>0</v>
      </c>
    </row>
    <row r="79" spans="1:3" ht="12.75">
      <c r="A79" s="19" t="s">
        <v>1008</v>
      </c>
      <c r="B79" s="20"/>
      <c r="C79" s="24">
        <f t="shared" si="2"/>
        <v>0</v>
      </c>
    </row>
    <row r="80" spans="1:3" ht="12.75">
      <c r="A80" s="19" t="s">
        <v>1009</v>
      </c>
      <c r="B80" s="20"/>
      <c r="C80" s="24">
        <f t="shared" si="2"/>
        <v>0</v>
      </c>
    </row>
    <row r="81" spans="1:3" ht="12.75">
      <c r="A81" s="19" t="s">
        <v>1010</v>
      </c>
      <c r="B81" s="20"/>
      <c r="C81" s="24">
        <f t="shared" si="2"/>
        <v>0</v>
      </c>
    </row>
    <row r="82" spans="1:3" ht="12.75">
      <c r="A82" s="19" t="s">
        <v>1011</v>
      </c>
      <c r="B82" s="20"/>
      <c r="C82" s="24">
        <f t="shared" si="2"/>
        <v>0</v>
      </c>
    </row>
    <row r="83" spans="1:3" ht="12.75">
      <c r="A83" s="19" t="s">
        <v>1012</v>
      </c>
      <c r="B83" s="20"/>
      <c r="C83" s="24">
        <f t="shared" si="2"/>
        <v>0</v>
      </c>
    </row>
    <row r="84" spans="1:3" ht="12.75">
      <c r="A84" s="19" t="s">
        <v>1013</v>
      </c>
      <c r="B84" s="20"/>
      <c r="C84" s="24">
        <f t="shared" si="2"/>
        <v>0</v>
      </c>
    </row>
    <row r="85" spans="1:3" ht="12.75">
      <c r="A85" s="19" t="s">
        <v>1014</v>
      </c>
      <c r="B85" s="20"/>
      <c r="C85" s="24">
        <f t="shared" si="2"/>
        <v>0</v>
      </c>
    </row>
    <row r="86" spans="1:3" ht="12.75">
      <c r="A86" s="19" t="s">
        <v>1015</v>
      </c>
      <c r="B86" s="20"/>
      <c r="C86" s="24">
        <f t="shared" si="2"/>
        <v>0</v>
      </c>
    </row>
    <row r="87" spans="1:3" ht="12.75">
      <c r="A87" s="19" t="s">
        <v>1016</v>
      </c>
      <c r="B87" s="20"/>
      <c r="C87" s="24">
        <f t="shared" si="2"/>
        <v>0</v>
      </c>
    </row>
    <row r="88" spans="1:3" ht="12.75">
      <c r="A88" s="19" t="s">
        <v>1017</v>
      </c>
      <c r="B88" s="20"/>
      <c r="C88" s="24">
        <f t="shared" si="2"/>
        <v>0</v>
      </c>
    </row>
    <row r="89" spans="1:3" ht="12.75">
      <c r="A89" s="19" t="s">
        <v>1018</v>
      </c>
      <c r="B89" s="20"/>
      <c r="C89" s="24">
        <f t="shared" si="2"/>
        <v>0</v>
      </c>
    </row>
    <row r="90" spans="1:3" ht="12.75">
      <c r="A90" s="19" t="s">
        <v>1019</v>
      </c>
      <c r="B90" s="20"/>
      <c r="C90" s="24">
        <f t="shared" si="2"/>
        <v>0</v>
      </c>
    </row>
    <row r="91" spans="1:3" ht="12.75">
      <c r="A91" s="19" t="s">
        <v>1020</v>
      </c>
      <c r="B91" s="20"/>
      <c r="C91" s="24">
        <f t="shared" si="2"/>
        <v>0</v>
      </c>
    </row>
    <row r="92" spans="1:3" ht="12.75">
      <c r="A92" s="19" t="s">
        <v>1021</v>
      </c>
      <c r="B92" s="20"/>
      <c r="C92" s="24">
        <f t="shared" si="2"/>
        <v>0</v>
      </c>
    </row>
    <row r="93" spans="1:3" ht="12.75">
      <c r="A93" s="19" t="s">
        <v>1022</v>
      </c>
      <c r="B93" s="20"/>
      <c r="C93" s="24">
        <f t="shared" si="2"/>
        <v>0</v>
      </c>
    </row>
    <row r="94" spans="1:3" ht="12.75">
      <c r="A94" s="19" t="s">
        <v>1023</v>
      </c>
      <c r="B94" s="20"/>
      <c r="C94" s="24">
        <f t="shared" si="2"/>
        <v>0</v>
      </c>
    </row>
    <row r="95" spans="1:3" ht="12.75">
      <c r="A95" s="19" t="s">
        <v>1024</v>
      </c>
      <c r="B95" s="20"/>
      <c r="C95" s="24">
        <f t="shared" si="2"/>
        <v>0</v>
      </c>
    </row>
    <row r="96" spans="1:3" ht="12.75">
      <c r="A96" s="19" t="s">
        <v>1025</v>
      </c>
      <c r="B96" s="20"/>
      <c r="C96" s="24">
        <f t="shared" si="2"/>
        <v>0</v>
      </c>
    </row>
    <row r="97" spans="1:3" ht="12.75">
      <c r="A97" s="19" t="s">
        <v>1026</v>
      </c>
      <c r="B97" s="20"/>
      <c r="C97" s="24">
        <f t="shared" si="2"/>
        <v>0</v>
      </c>
    </row>
    <row r="98" spans="1:3" ht="12.75">
      <c r="A98" s="19" t="s">
        <v>1027</v>
      </c>
      <c r="B98" s="20"/>
      <c r="C98" s="24">
        <f t="shared" si="2"/>
        <v>0</v>
      </c>
    </row>
    <row r="99" spans="1:3" ht="12.75">
      <c r="A99" s="19" t="s">
        <v>1028</v>
      </c>
      <c r="B99" s="20"/>
      <c r="C99" s="24">
        <f t="shared" si="2"/>
        <v>0</v>
      </c>
    </row>
    <row r="100" spans="1:3" ht="12.75">
      <c r="A100" s="19" t="s">
        <v>303</v>
      </c>
      <c r="B100" s="20"/>
      <c r="C100" s="24">
        <f aca="true" t="shared" si="3" ref="C100:C108">SUM(B100:B100)</f>
        <v>0</v>
      </c>
    </row>
    <row r="101" spans="1:3" ht="12.75">
      <c r="A101" s="19" t="s">
        <v>1027</v>
      </c>
      <c r="B101" s="20"/>
      <c r="C101" s="24">
        <f t="shared" si="3"/>
        <v>0</v>
      </c>
    </row>
    <row r="102" spans="1:3" ht="12.75">
      <c r="A102" s="19" t="s">
        <v>304</v>
      </c>
      <c r="B102" s="20"/>
      <c r="C102" s="24">
        <f t="shared" si="3"/>
        <v>0</v>
      </c>
    </row>
    <row r="103" spans="1:3" ht="12.75">
      <c r="A103" s="19" t="s">
        <v>305</v>
      </c>
      <c r="B103" s="20"/>
      <c r="C103" s="24">
        <f t="shared" si="3"/>
        <v>0</v>
      </c>
    </row>
    <row r="104" spans="1:3" ht="12.75">
      <c r="A104" s="19" t="s">
        <v>306</v>
      </c>
      <c r="B104" s="20"/>
      <c r="C104" s="24">
        <f t="shared" si="3"/>
        <v>0</v>
      </c>
    </row>
    <row r="105" spans="1:3" ht="12.75">
      <c r="A105" s="19" t="s">
        <v>307</v>
      </c>
      <c r="B105" s="20"/>
      <c r="C105" s="24">
        <f t="shared" si="3"/>
        <v>0</v>
      </c>
    </row>
    <row r="106" spans="1:3" ht="12.75">
      <c r="A106" s="19" t="s">
        <v>308</v>
      </c>
      <c r="B106" s="20"/>
      <c r="C106" s="24">
        <f t="shared" si="3"/>
        <v>0</v>
      </c>
    </row>
    <row r="107" spans="1:3" ht="12.75">
      <c r="A107" s="19" t="s">
        <v>309</v>
      </c>
      <c r="B107" s="20"/>
      <c r="C107" s="24">
        <f t="shared" si="3"/>
        <v>0</v>
      </c>
    </row>
    <row r="108" spans="1:3" ht="13.5" thickBot="1">
      <c r="A108" s="25" t="s">
        <v>310</v>
      </c>
      <c r="B108" s="22">
        <v>11922</v>
      </c>
      <c r="C108" s="26">
        <f t="shared" si="3"/>
        <v>11922</v>
      </c>
    </row>
  </sheetData>
  <sheetProtection/>
  <mergeCells count="2">
    <mergeCell ref="A2:C2"/>
    <mergeCell ref="A1:C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0" r:id="rId3"/>
  <headerFooter alignWithMargins="0">
    <oddHeader>&amp;L&amp;C&amp;RÉrték típus: Ezer Forint</oddHeader>
    <oddFooter>&amp;LAdatellenőrző kód: 3d57-4b-665a-51145d5b5a7e-436-29-6a3579396f13&amp;C&amp;R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2" sqref="F2"/>
    </sheetView>
  </sheetViews>
  <sheetFormatPr defaultColWidth="9.00390625" defaultRowHeight="12.75"/>
  <cols>
    <col min="2" max="2" width="43.75390625" style="0" customWidth="1"/>
    <col min="6" max="6" width="13.375" style="165" customWidth="1"/>
  </cols>
  <sheetData>
    <row r="1" spans="1:6" ht="15.75" customHeight="1">
      <c r="A1" s="265" t="s">
        <v>192</v>
      </c>
      <c r="B1" s="266"/>
      <c r="C1" s="266"/>
      <c r="D1" s="266"/>
      <c r="E1" s="267" t="s">
        <v>931</v>
      </c>
      <c r="F1" s="268"/>
    </row>
    <row r="2" spans="1:6" ht="45">
      <c r="A2" s="136"/>
      <c r="B2" s="136" t="s">
        <v>329</v>
      </c>
      <c r="C2" s="137" t="s">
        <v>612</v>
      </c>
      <c r="D2" s="137" t="s">
        <v>1088</v>
      </c>
      <c r="E2" s="137" t="s">
        <v>193</v>
      </c>
      <c r="F2" s="188" t="s">
        <v>295</v>
      </c>
    </row>
    <row r="3" spans="1:6" ht="15">
      <c r="A3" s="137">
        <v>1</v>
      </c>
      <c r="B3" s="137">
        <v>2</v>
      </c>
      <c r="C3" s="137">
        <v>3</v>
      </c>
      <c r="D3" s="137">
        <v>4</v>
      </c>
      <c r="E3" s="137">
        <v>5</v>
      </c>
      <c r="F3" s="187">
        <v>6</v>
      </c>
    </row>
    <row r="4" spans="1:6" ht="12.75">
      <c r="A4" s="130" t="s">
        <v>388</v>
      </c>
      <c r="B4" s="131" t="s">
        <v>726</v>
      </c>
      <c r="C4" s="138">
        <v>0</v>
      </c>
      <c r="D4" s="138">
        <v>0</v>
      </c>
      <c r="E4" s="138"/>
      <c r="F4" s="170">
        <f aca="true" t="shared" si="0" ref="F4:F29">SUM(D4:E4)</f>
        <v>0</v>
      </c>
    </row>
    <row r="5" spans="1:6" ht="12.75">
      <c r="A5" s="130" t="s">
        <v>390</v>
      </c>
      <c r="B5" s="131" t="s">
        <v>727</v>
      </c>
      <c r="C5" s="138">
        <v>0</v>
      </c>
      <c r="D5" s="138">
        <v>0</v>
      </c>
      <c r="E5" s="138"/>
      <c r="F5" s="170">
        <f t="shared" si="0"/>
        <v>0</v>
      </c>
    </row>
    <row r="6" spans="1:6" ht="12.75">
      <c r="A6" s="125" t="s">
        <v>392</v>
      </c>
      <c r="B6" s="112" t="s">
        <v>319</v>
      </c>
      <c r="C6" s="20">
        <v>909</v>
      </c>
      <c r="D6" s="20">
        <v>909</v>
      </c>
      <c r="E6" s="20">
        <v>-545</v>
      </c>
      <c r="F6" s="170">
        <f t="shared" si="0"/>
        <v>364</v>
      </c>
    </row>
    <row r="7" spans="1:6" ht="12.75">
      <c r="A7" s="125" t="s">
        <v>394</v>
      </c>
      <c r="B7" s="112" t="s">
        <v>177</v>
      </c>
      <c r="C7" s="20">
        <v>0</v>
      </c>
      <c r="D7" s="20">
        <v>0</v>
      </c>
      <c r="E7" s="20"/>
      <c r="F7" s="170">
        <f t="shared" si="0"/>
        <v>0</v>
      </c>
    </row>
    <row r="8" spans="1:6" ht="25.5">
      <c r="A8" s="125" t="s">
        <v>396</v>
      </c>
      <c r="B8" s="112" t="s">
        <v>178</v>
      </c>
      <c r="C8" s="20">
        <v>0</v>
      </c>
      <c r="D8" s="20">
        <v>0</v>
      </c>
      <c r="E8" s="20"/>
      <c r="F8" s="170">
        <f t="shared" si="0"/>
        <v>0</v>
      </c>
    </row>
    <row r="9" spans="1:6" ht="25.5">
      <c r="A9" s="130" t="s">
        <v>398</v>
      </c>
      <c r="B9" s="131" t="s">
        <v>179</v>
      </c>
      <c r="C9" s="138">
        <v>909</v>
      </c>
      <c r="D9" s="138">
        <v>909</v>
      </c>
      <c r="E9" s="138">
        <f>SUM(E4:E8)</f>
        <v>-545</v>
      </c>
      <c r="F9" s="170">
        <f t="shared" si="0"/>
        <v>364</v>
      </c>
    </row>
    <row r="10" spans="1:6" ht="12.75">
      <c r="A10" s="125" t="s">
        <v>400</v>
      </c>
      <c r="B10" s="112" t="s">
        <v>311</v>
      </c>
      <c r="C10" s="20">
        <v>0</v>
      </c>
      <c r="D10" s="20">
        <v>0</v>
      </c>
      <c r="E10" s="20">
        <f>SUM(C10:D10)</f>
        <v>0</v>
      </c>
      <c r="F10" s="170">
        <f t="shared" si="0"/>
        <v>0</v>
      </c>
    </row>
    <row r="11" spans="1:6" ht="12.75">
      <c r="A11" s="125" t="s">
        <v>402</v>
      </c>
      <c r="B11" s="112" t="s">
        <v>312</v>
      </c>
      <c r="C11" s="20">
        <v>0</v>
      </c>
      <c r="D11" s="20">
        <v>0</v>
      </c>
      <c r="E11" s="20">
        <f>SUM(C11:D11)</f>
        <v>0</v>
      </c>
      <c r="F11" s="170">
        <f t="shared" si="0"/>
        <v>0</v>
      </c>
    </row>
    <row r="12" spans="1:6" ht="12.75">
      <c r="A12" s="125" t="s">
        <v>404</v>
      </c>
      <c r="B12" s="112" t="s">
        <v>313</v>
      </c>
      <c r="C12" s="20">
        <v>0</v>
      </c>
      <c r="D12" s="20">
        <v>0</v>
      </c>
      <c r="E12" s="20">
        <f>SUM(C12:D12)</f>
        <v>0</v>
      </c>
      <c r="F12" s="170">
        <f t="shared" si="0"/>
        <v>0</v>
      </c>
    </row>
    <row r="13" spans="1:6" ht="12.75">
      <c r="A13" s="125" t="s">
        <v>406</v>
      </c>
      <c r="B13" s="112" t="s">
        <v>180</v>
      </c>
      <c r="C13" s="20">
        <v>573</v>
      </c>
      <c r="D13" s="20">
        <v>573</v>
      </c>
      <c r="E13" s="20">
        <v>0</v>
      </c>
      <c r="F13" s="170">
        <f t="shared" si="0"/>
        <v>573</v>
      </c>
    </row>
    <row r="14" spans="1:6" ht="12.75">
      <c r="A14" s="125" t="s">
        <v>408</v>
      </c>
      <c r="B14" s="112" t="s">
        <v>314</v>
      </c>
      <c r="C14" s="20">
        <v>0</v>
      </c>
      <c r="D14" s="20">
        <v>0</v>
      </c>
      <c r="E14" s="20">
        <v>0</v>
      </c>
      <c r="F14" s="170">
        <f t="shared" si="0"/>
        <v>0</v>
      </c>
    </row>
    <row r="15" spans="1:6" ht="12.75">
      <c r="A15" s="125" t="s">
        <v>410</v>
      </c>
      <c r="B15" s="112" t="s">
        <v>315</v>
      </c>
      <c r="C15" s="20">
        <v>0</v>
      </c>
      <c r="D15" s="20">
        <v>0</v>
      </c>
      <c r="E15" s="20">
        <v>0</v>
      </c>
      <c r="F15" s="170">
        <f t="shared" si="0"/>
        <v>0</v>
      </c>
    </row>
    <row r="16" spans="1:6" ht="25.5">
      <c r="A16" s="125" t="s">
        <v>412</v>
      </c>
      <c r="B16" s="112" t="s">
        <v>316</v>
      </c>
      <c r="C16" s="20">
        <v>1078</v>
      </c>
      <c r="D16" s="20">
        <v>1078</v>
      </c>
      <c r="E16" s="20">
        <v>0</v>
      </c>
      <c r="F16" s="170">
        <f t="shared" si="0"/>
        <v>1078</v>
      </c>
    </row>
    <row r="17" spans="1:6" ht="25.5">
      <c r="A17" s="125" t="s">
        <v>414</v>
      </c>
      <c r="B17" s="112" t="s">
        <v>317</v>
      </c>
      <c r="C17" s="20">
        <v>0</v>
      </c>
      <c r="D17" s="20">
        <v>0</v>
      </c>
      <c r="E17" s="20">
        <f>SUM(C17:D17)</f>
        <v>0</v>
      </c>
      <c r="F17" s="170">
        <f t="shared" si="0"/>
        <v>0</v>
      </c>
    </row>
    <row r="18" spans="1:6" ht="12.75">
      <c r="A18" s="125" t="s">
        <v>416</v>
      </c>
      <c r="B18" s="112" t="s">
        <v>318</v>
      </c>
      <c r="C18" s="20">
        <v>0</v>
      </c>
      <c r="D18" s="20">
        <v>0</v>
      </c>
      <c r="E18" s="20">
        <f>SUM(C18:D18)</f>
        <v>0</v>
      </c>
      <c r="F18" s="170">
        <f t="shared" si="0"/>
        <v>0</v>
      </c>
    </row>
    <row r="19" spans="1:6" ht="12.75">
      <c r="A19" s="125" t="s">
        <v>418</v>
      </c>
      <c r="B19" s="112" t="s">
        <v>181</v>
      </c>
      <c r="C19" s="20">
        <v>0</v>
      </c>
      <c r="D19" s="20">
        <v>0</v>
      </c>
      <c r="E19" s="20">
        <f>SUM(C19:D19)</f>
        <v>0</v>
      </c>
      <c r="F19" s="170">
        <f t="shared" si="0"/>
        <v>0</v>
      </c>
    </row>
    <row r="20" spans="1:6" ht="25.5">
      <c r="A20" s="130" t="s">
        <v>420</v>
      </c>
      <c r="B20" s="131" t="s">
        <v>182</v>
      </c>
      <c r="C20" s="138">
        <v>1651</v>
      </c>
      <c r="D20" s="138">
        <v>1651</v>
      </c>
      <c r="E20" s="138">
        <f>SUM(E10:E19)</f>
        <v>0</v>
      </c>
      <c r="F20" s="170">
        <f t="shared" si="0"/>
        <v>1651</v>
      </c>
    </row>
    <row r="21" spans="1:10" ht="12.75">
      <c r="A21" s="130" t="s">
        <v>422</v>
      </c>
      <c r="B21" s="131" t="s">
        <v>183</v>
      </c>
      <c r="C21" s="138">
        <v>20</v>
      </c>
      <c r="D21" s="138">
        <v>20</v>
      </c>
      <c r="E21" s="138"/>
      <c r="F21" s="170">
        <f t="shared" si="0"/>
        <v>20</v>
      </c>
      <c r="J21" s="186"/>
    </row>
    <row r="22" spans="1:6" ht="12.75">
      <c r="A22" s="125" t="s">
        <v>424</v>
      </c>
      <c r="B22" s="112" t="s">
        <v>184</v>
      </c>
      <c r="C22" s="20">
        <v>0</v>
      </c>
      <c r="D22" s="20">
        <v>0</v>
      </c>
      <c r="E22" s="20"/>
      <c r="F22" s="170">
        <f t="shared" si="0"/>
        <v>0</v>
      </c>
    </row>
    <row r="23" spans="1:6" ht="12.75">
      <c r="A23" s="125" t="s">
        <v>426</v>
      </c>
      <c r="B23" s="112" t="s">
        <v>185</v>
      </c>
      <c r="C23" s="20">
        <v>0</v>
      </c>
      <c r="D23" s="20">
        <v>0</v>
      </c>
      <c r="E23" s="20"/>
      <c r="F23" s="170">
        <f t="shared" si="0"/>
        <v>0</v>
      </c>
    </row>
    <row r="24" spans="1:6" ht="12.75">
      <c r="A24" s="125" t="s">
        <v>428</v>
      </c>
      <c r="B24" s="112" t="s">
        <v>186</v>
      </c>
      <c r="C24" s="20">
        <v>0</v>
      </c>
      <c r="D24" s="20">
        <v>0</v>
      </c>
      <c r="E24" s="20"/>
      <c r="F24" s="170">
        <f t="shared" si="0"/>
        <v>0</v>
      </c>
    </row>
    <row r="25" spans="1:6" ht="12.75">
      <c r="A25" s="125" t="s">
        <v>430</v>
      </c>
      <c r="B25" s="112" t="s">
        <v>187</v>
      </c>
      <c r="C25" s="20">
        <v>0</v>
      </c>
      <c r="D25" s="20">
        <v>0</v>
      </c>
      <c r="E25" s="20"/>
      <c r="F25" s="170">
        <f t="shared" si="0"/>
        <v>0</v>
      </c>
    </row>
    <row r="26" spans="1:6" ht="12.75">
      <c r="A26" s="125" t="s">
        <v>432</v>
      </c>
      <c r="B26" s="112" t="s">
        <v>188</v>
      </c>
      <c r="C26" s="20">
        <v>0</v>
      </c>
      <c r="D26" s="20">
        <v>0</v>
      </c>
      <c r="E26" s="20"/>
      <c r="F26" s="170">
        <f t="shared" si="0"/>
        <v>0</v>
      </c>
    </row>
    <row r="27" spans="1:6" ht="12.75">
      <c r="A27" s="130" t="s">
        <v>434</v>
      </c>
      <c r="B27" s="131" t="s">
        <v>189</v>
      </c>
      <c r="C27" s="138">
        <v>0</v>
      </c>
      <c r="D27" s="138">
        <v>0</v>
      </c>
      <c r="E27" s="138"/>
      <c r="F27" s="170">
        <f t="shared" si="0"/>
        <v>0</v>
      </c>
    </row>
    <row r="28" spans="1:6" ht="12.75">
      <c r="A28" s="130" t="s">
        <v>436</v>
      </c>
      <c r="B28" s="131" t="s">
        <v>190</v>
      </c>
      <c r="C28" s="138">
        <v>0</v>
      </c>
      <c r="D28" s="138">
        <v>0</v>
      </c>
      <c r="E28" s="138"/>
      <c r="F28" s="170">
        <f t="shared" si="0"/>
        <v>0</v>
      </c>
    </row>
    <row r="29" spans="1:6" ht="25.5">
      <c r="A29" s="130" t="s">
        <v>438</v>
      </c>
      <c r="B29" s="131" t="s">
        <v>191</v>
      </c>
      <c r="C29" s="138">
        <v>2580</v>
      </c>
      <c r="D29" s="138">
        <v>2580</v>
      </c>
      <c r="E29" s="138">
        <v>-545</v>
      </c>
      <c r="F29" s="170">
        <f t="shared" si="0"/>
        <v>2035</v>
      </c>
    </row>
  </sheetData>
  <mergeCells count="2">
    <mergeCell ref="A1:D1"/>
    <mergeCell ref="E1:F1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3" sqref="A3:G3"/>
    </sheetView>
  </sheetViews>
  <sheetFormatPr defaultColWidth="9.00390625" defaultRowHeight="12.75"/>
  <cols>
    <col min="1" max="1" width="3.875" style="0" customWidth="1"/>
    <col min="2" max="2" width="55.625" style="0" customWidth="1"/>
    <col min="3" max="4" width="10.75390625" style="0" customWidth="1"/>
    <col min="5" max="5" width="12.125" style="0" customWidth="1"/>
    <col min="7" max="7" width="11.25390625" style="0" customWidth="1"/>
  </cols>
  <sheetData>
    <row r="1" spans="1:7" ht="13.5" thickBot="1">
      <c r="A1" s="256" t="s">
        <v>269</v>
      </c>
      <c r="B1" s="256"/>
      <c r="C1" s="256"/>
      <c r="D1" s="256"/>
      <c r="E1" s="256"/>
      <c r="F1" s="256"/>
      <c r="G1" s="256"/>
    </row>
    <row r="2" spans="1:7" ht="19.5" customHeight="1" thickBot="1">
      <c r="A2" s="269" t="s">
        <v>725</v>
      </c>
      <c r="B2" s="270"/>
      <c r="C2" s="270"/>
      <c r="D2" s="270"/>
      <c r="E2" s="270"/>
      <c r="F2" s="270"/>
      <c r="G2" s="271"/>
    </row>
    <row r="3" spans="1:8" ht="25.5">
      <c r="A3" s="216"/>
      <c r="B3" s="217" t="s">
        <v>329</v>
      </c>
      <c r="C3" s="217">
        <v>841112</v>
      </c>
      <c r="D3" s="217">
        <v>889921</v>
      </c>
      <c r="E3" s="218" t="s">
        <v>612</v>
      </c>
      <c r="F3" s="215" t="s">
        <v>499</v>
      </c>
      <c r="G3" s="219" t="s">
        <v>295</v>
      </c>
      <c r="H3" s="119"/>
    </row>
    <row r="4" spans="1:7" ht="12.75">
      <c r="A4" s="114">
        <v>1</v>
      </c>
      <c r="B4" s="112" t="s">
        <v>726</v>
      </c>
      <c r="C4" s="20">
        <v>0</v>
      </c>
      <c r="D4" s="20"/>
      <c r="E4" s="20">
        <f>SUM(C4:D4)</f>
        <v>0</v>
      </c>
      <c r="F4" s="63"/>
      <c r="G4" s="24">
        <f>E4+F4</f>
        <v>0</v>
      </c>
    </row>
    <row r="5" spans="1:7" ht="12.75">
      <c r="A5" s="114">
        <v>2</v>
      </c>
      <c r="B5" s="112" t="s">
        <v>727</v>
      </c>
      <c r="C5" s="20">
        <v>0</v>
      </c>
      <c r="D5" s="20"/>
      <c r="E5" s="20">
        <f>SUM(C5:D5)</f>
        <v>0</v>
      </c>
      <c r="F5" s="63"/>
      <c r="G5" s="24">
        <f>E5+F5</f>
        <v>0</v>
      </c>
    </row>
    <row r="6" spans="1:7" ht="12.75">
      <c r="A6" s="114">
        <v>3</v>
      </c>
      <c r="B6" s="112" t="s">
        <v>728</v>
      </c>
      <c r="C6" s="20">
        <v>0</v>
      </c>
      <c r="D6" s="20"/>
      <c r="E6" s="20">
        <f>SUM(C6:D6)</f>
        <v>0</v>
      </c>
      <c r="F6" s="63"/>
      <c r="G6" s="24">
        <f>E6+F6</f>
        <v>0</v>
      </c>
    </row>
    <row r="7" spans="1:7" ht="12.75">
      <c r="A7" s="114">
        <v>4</v>
      </c>
      <c r="B7" s="112" t="s">
        <v>729</v>
      </c>
      <c r="C7" s="20">
        <f>SUM(C4:C6)</f>
        <v>0</v>
      </c>
      <c r="D7" s="20">
        <f>SUM(D4:D6)</f>
        <v>0</v>
      </c>
      <c r="E7" s="20">
        <f>SUM(E4:E6)</f>
        <v>0</v>
      </c>
      <c r="F7" s="20">
        <f>SUM(F4:F6)</f>
        <v>0</v>
      </c>
      <c r="G7" s="117">
        <f>SUM(G4:G6)</f>
        <v>0</v>
      </c>
    </row>
    <row r="8" spans="1:7" ht="12.75">
      <c r="A8" s="114">
        <v>5</v>
      </c>
      <c r="B8" s="112" t="s">
        <v>730</v>
      </c>
      <c r="C8" s="20">
        <v>0</v>
      </c>
      <c r="D8" s="20"/>
      <c r="E8" s="20">
        <f aca="true" t="shared" si="0" ref="E8:E16">SUM(C8:D8)</f>
        <v>0</v>
      </c>
      <c r="F8" s="63"/>
      <c r="G8" s="24">
        <f aca="true" t="shared" si="1" ref="G8:G27">E8+F8</f>
        <v>0</v>
      </c>
    </row>
    <row r="9" spans="1:7" ht="12.75">
      <c r="A9" s="114">
        <v>6</v>
      </c>
      <c r="B9" s="112" t="s">
        <v>731</v>
      </c>
      <c r="C9" s="20">
        <v>0</v>
      </c>
      <c r="D9" s="20"/>
      <c r="E9" s="20">
        <f t="shared" si="0"/>
        <v>0</v>
      </c>
      <c r="F9" s="63"/>
      <c r="G9" s="24">
        <f t="shared" si="1"/>
        <v>0</v>
      </c>
    </row>
    <row r="10" spans="1:7" ht="12.75">
      <c r="A10" s="114">
        <v>7</v>
      </c>
      <c r="B10" s="112" t="s">
        <v>732</v>
      </c>
      <c r="C10" s="20">
        <v>20</v>
      </c>
      <c r="D10" s="20"/>
      <c r="E10" s="20">
        <f t="shared" si="0"/>
        <v>20</v>
      </c>
      <c r="F10" s="63">
        <v>381</v>
      </c>
      <c r="G10" s="24">
        <f t="shared" si="1"/>
        <v>401</v>
      </c>
    </row>
    <row r="11" spans="1:7" ht="12.75">
      <c r="A11" s="114">
        <v>8</v>
      </c>
      <c r="B11" s="112" t="s">
        <v>733</v>
      </c>
      <c r="C11" s="20">
        <v>50</v>
      </c>
      <c r="D11" s="20"/>
      <c r="E11" s="20">
        <f t="shared" si="0"/>
        <v>50</v>
      </c>
      <c r="F11" s="63">
        <v>-50</v>
      </c>
      <c r="G11" s="24">
        <f t="shared" si="1"/>
        <v>0</v>
      </c>
    </row>
    <row r="12" spans="1:7" ht="12.75">
      <c r="A12" s="114">
        <v>9</v>
      </c>
      <c r="B12" s="112" t="s">
        <v>734</v>
      </c>
      <c r="C12" s="20">
        <v>450</v>
      </c>
      <c r="D12" s="20"/>
      <c r="E12" s="20">
        <f t="shared" si="0"/>
        <v>450</v>
      </c>
      <c r="F12" s="64"/>
      <c r="G12" s="24">
        <f t="shared" si="1"/>
        <v>450</v>
      </c>
    </row>
    <row r="13" spans="1:7" ht="12.75">
      <c r="A13" s="114">
        <v>10</v>
      </c>
      <c r="B13" s="112" t="s">
        <v>735</v>
      </c>
      <c r="C13" s="20"/>
      <c r="D13" s="20">
        <v>753</v>
      </c>
      <c r="E13" s="20">
        <f t="shared" si="0"/>
        <v>753</v>
      </c>
      <c r="F13" s="63">
        <v>-100</v>
      </c>
      <c r="G13" s="24">
        <f t="shared" si="1"/>
        <v>653</v>
      </c>
    </row>
    <row r="14" spans="1:7" ht="12.75">
      <c r="A14" s="114">
        <v>11</v>
      </c>
      <c r="B14" s="112" t="s">
        <v>124</v>
      </c>
      <c r="C14" s="20">
        <v>0</v>
      </c>
      <c r="D14" s="20"/>
      <c r="E14" s="20">
        <f t="shared" si="0"/>
        <v>0</v>
      </c>
      <c r="F14" s="63"/>
      <c r="G14" s="24">
        <f t="shared" si="1"/>
        <v>0</v>
      </c>
    </row>
    <row r="15" spans="1:7" ht="12.75">
      <c r="A15" s="114">
        <v>12</v>
      </c>
      <c r="B15" s="112" t="s">
        <v>125</v>
      </c>
      <c r="C15" s="20">
        <v>0</v>
      </c>
      <c r="D15" s="20"/>
      <c r="E15" s="20">
        <f t="shared" si="0"/>
        <v>0</v>
      </c>
      <c r="F15" s="63"/>
      <c r="G15" s="24">
        <f t="shared" si="1"/>
        <v>0</v>
      </c>
    </row>
    <row r="16" spans="1:7" ht="12.75">
      <c r="A16" s="114">
        <v>13</v>
      </c>
      <c r="B16" s="112" t="s">
        <v>126</v>
      </c>
      <c r="C16" s="20">
        <v>0</v>
      </c>
      <c r="D16" s="20"/>
      <c r="E16" s="20">
        <f t="shared" si="0"/>
        <v>0</v>
      </c>
      <c r="F16" s="63"/>
      <c r="G16" s="24">
        <f t="shared" si="1"/>
        <v>0</v>
      </c>
    </row>
    <row r="17" spans="1:7" ht="12.75">
      <c r="A17" s="114">
        <v>14</v>
      </c>
      <c r="B17" s="112" t="s">
        <v>127</v>
      </c>
      <c r="C17" s="20">
        <f>SUM(C8:C16)</f>
        <v>520</v>
      </c>
      <c r="D17" s="20">
        <f>SUM(D8:D16)</f>
        <v>753</v>
      </c>
      <c r="E17" s="20">
        <f>SUM(E8:E16)</f>
        <v>1273</v>
      </c>
      <c r="F17" s="20">
        <f>SUM(F8:F16)</f>
        <v>231</v>
      </c>
      <c r="G17" s="24">
        <f t="shared" si="1"/>
        <v>1504</v>
      </c>
    </row>
    <row r="18" spans="1:7" ht="12.75">
      <c r="A18" s="114">
        <v>15</v>
      </c>
      <c r="B18" s="112" t="s">
        <v>128</v>
      </c>
      <c r="C18" s="20">
        <v>0</v>
      </c>
      <c r="D18" s="20"/>
      <c r="E18" s="20">
        <f>SUM(C18:D18)</f>
        <v>0</v>
      </c>
      <c r="F18" s="63"/>
      <c r="G18" s="24">
        <f t="shared" si="1"/>
        <v>0</v>
      </c>
    </row>
    <row r="19" spans="1:7" ht="12.75">
      <c r="A19" s="114">
        <v>16</v>
      </c>
      <c r="B19" s="112" t="s">
        <v>129</v>
      </c>
      <c r="C19" s="20">
        <v>0</v>
      </c>
      <c r="D19" s="20"/>
      <c r="E19" s="20">
        <f>SUM(C19:D19)</f>
        <v>0</v>
      </c>
      <c r="F19" s="63"/>
      <c r="G19" s="24">
        <f t="shared" si="1"/>
        <v>0</v>
      </c>
    </row>
    <row r="20" spans="1:7" ht="12.75">
      <c r="A20" s="114">
        <v>17</v>
      </c>
      <c r="B20" s="112" t="s">
        <v>130</v>
      </c>
      <c r="C20" s="20">
        <v>0</v>
      </c>
      <c r="D20" s="20"/>
      <c r="E20" s="20">
        <f>SUM(C20:D20)</f>
        <v>0</v>
      </c>
      <c r="F20" s="63"/>
      <c r="G20" s="24">
        <f t="shared" si="1"/>
        <v>0</v>
      </c>
    </row>
    <row r="21" spans="1:7" ht="25.5">
      <c r="A21" s="114">
        <v>18</v>
      </c>
      <c r="B21" s="112" t="s">
        <v>131</v>
      </c>
      <c r="C21" s="20">
        <v>0</v>
      </c>
      <c r="D21" s="20"/>
      <c r="E21" s="20">
        <f>SUM(C21:D21)</f>
        <v>0</v>
      </c>
      <c r="F21" s="63"/>
      <c r="G21" s="24">
        <f t="shared" si="1"/>
        <v>0</v>
      </c>
    </row>
    <row r="22" spans="1:7" ht="13.5" thickBot="1">
      <c r="A22" s="114">
        <v>19</v>
      </c>
      <c r="B22" s="112" t="s">
        <v>132</v>
      </c>
      <c r="C22" s="20">
        <v>0</v>
      </c>
      <c r="D22" s="20"/>
      <c r="E22" s="20">
        <f>SUM(C22:D22)</f>
        <v>0</v>
      </c>
      <c r="F22" s="63"/>
      <c r="G22" s="24">
        <f t="shared" si="1"/>
        <v>0</v>
      </c>
    </row>
    <row r="23" spans="1:8" ht="13.5" thickBot="1">
      <c r="A23" s="114">
        <v>20</v>
      </c>
      <c r="B23" s="112" t="s">
        <v>133</v>
      </c>
      <c r="C23" s="20">
        <f>SUM(C18:C22)</f>
        <v>0</v>
      </c>
      <c r="D23" s="20">
        <f>SUM(D18:D22)</f>
        <v>0</v>
      </c>
      <c r="E23" s="20">
        <f>SUM(E18:E22)</f>
        <v>0</v>
      </c>
      <c r="F23" s="63"/>
      <c r="G23" s="24">
        <f t="shared" si="1"/>
        <v>0</v>
      </c>
      <c r="H23" s="147"/>
    </row>
    <row r="24" spans="1:7" ht="12.75">
      <c r="A24" s="114">
        <v>21</v>
      </c>
      <c r="B24" s="112" t="s">
        <v>134</v>
      </c>
      <c r="C24" s="20">
        <v>0</v>
      </c>
      <c r="D24" s="20"/>
      <c r="E24" s="20">
        <f>SUM(C24:D24)</f>
        <v>0</v>
      </c>
      <c r="F24" s="63"/>
      <c r="G24" s="24">
        <f t="shared" si="1"/>
        <v>0</v>
      </c>
    </row>
    <row r="25" spans="1:7" ht="12.75">
      <c r="A25" s="114">
        <v>22</v>
      </c>
      <c r="B25" s="112" t="s">
        <v>135</v>
      </c>
      <c r="C25" s="20">
        <v>285</v>
      </c>
      <c r="D25" s="20"/>
      <c r="E25" s="20">
        <f>SUM(C25:D25)</f>
        <v>285</v>
      </c>
      <c r="F25" s="63">
        <v>113</v>
      </c>
      <c r="G25" s="24">
        <f t="shared" si="1"/>
        <v>398</v>
      </c>
    </row>
    <row r="26" spans="1:7" ht="12.75">
      <c r="A26" s="114">
        <v>23</v>
      </c>
      <c r="B26" s="112" t="s">
        <v>136</v>
      </c>
      <c r="C26" s="20">
        <v>0</v>
      </c>
      <c r="D26" s="20"/>
      <c r="E26" s="20">
        <f>SUM(C26:D26)</f>
        <v>0</v>
      </c>
      <c r="F26" s="63"/>
      <c r="G26" s="24">
        <f t="shared" si="1"/>
        <v>0</v>
      </c>
    </row>
    <row r="27" spans="1:7" ht="14.25" customHeight="1">
      <c r="A27" s="114">
        <v>24</v>
      </c>
      <c r="B27" s="112" t="s">
        <v>670</v>
      </c>
      <c r="C27" s="20">
        <f>SUM(C25:C26)</f>
        <v>285</v>
      </c>
      <c r="D27" s="20">
        <f>SUM(D24:D26)</f>
        <v>0</v>
      </c>
      <c r="E27" s="20">
        <f>SUM(E25:E26)</f>
        <v>285</v>
      </c>
      <c r="F27" s="63">
        <f>SUM(F25:F26)</f>
        <v>113</v>
      </c>
      <c r="G27" s="24">
        <f t="shared" si="1"/>
        <v>398</v>
      </c>
    </row>
    <row r="28" spans="1:7" ht="12.75">
      <c r="A28" s="114">
        <v>25</v>
      </c>
      <c r="B28" s="112" t="s">
        <v>137</v>
      </c>
      <c r="C28" s="20">
        <f>C17+C23+C27</f>
        <v>805</v>
      </c>
      <c r="D28" s="20">
        <f>D17+D23+D27</f>
        <v>753</v>
      </c>
      <c r="E28" s="20">
        <f>E17+E23+E27</f>
        <v>1558</v>
      </c>
      <c r="F28" s="20">
        <f>F17+F23+F27</f>
        <v>344</v>
      </c>
      <c r="G28" s="117">
        <f>G17+G23+G27</f>
        <v>1902</v>
      </c>
    </row>
    <row r="29" spans="1:7" ht="12.75">
      <c r="A29" s="114">
        <v>26</v>
      </c>
      <c r="B29" s="112" t="s">
        <v>138</v>
      </c>
      <c r="C29" s="20">
        <v>0</v>
      </c>
      <c r="D29" s="20"/>
      <c r="E29" s="20">
        <f aca="true" t="shared" si="2" ref="E29:E35">SUM(C29:D29)</f>
        <v>0</v>
      </c>
      <c r="F29" s="63"/>
      <c r="G29" s="24">
        <f aca="true" t="shared" si="3" ref="G29:G38">E29+F29</f>
        <v>0</v>
      </c>
    </row>
    <row r="30" spans="1:7" ht="12.75">
      <c r="A30" s="114">
        <v>27</v>
      </c>
      <c r="B30" s="112" t="s">
        <v>139</v>
      </c>
      <c r="C30" s="20">
        <v>0</v>
      </c>
      <c r="D30" s="20"/>
      <c r="E30" s="20">
        <f t="shared" si="2"/>
        <v>0</v>
      </c>
      <c r="F30" s="63"/>
      <c r="G30" s="24">
        <f t="shared" si="3"/>
        <v>0</v>
      </c>
    </row>
    <row r="31" spans="1:7" ht="12.75">
      <c r="A31" s="114">
        <v>28</v>
      </c>
      <c r="B31" s="112" t="s">
        <v>140</v>
      </c>
      <c r="C31" s="20">
        <v>0</v>
      </c>
      <c r="D31" s="20"/>
      <c r="E31" s="20">
        <f t="shared" si="2"/>
        <v>0</v>
      </c>
      <c r="F31" s="63"/>
      <c r="G31" s="24">
        <f t="shared" si="3"/>
        <v>0</v>
      </c>
    </row>
    <row r="32" spans="1:7" ht="12.75">
      <c r="A32" s="114">
        <v>29</v>
      </c>
      <c r="B32" s="112" t="s">
        <v>141</v>
      </c>
      <c r="C32" s="20">
        <v>0</v>
      </c>
      <c r="D32" s="20"/>
      <c r="E32" s="20">
        <f t="shared" si="2"/>
        <v>0</v>
      </c>
      <c r="F32" s="63"/>
      <c r="G32" s="24">
        <f t="shared" si="3"/>
        <v>0</v>
      </c>
    </row>
    <row r="33" spans="1:7" ht="25.5">
      <c r="A33" s="114">
        <v>30</v>
      </c>
      <c r="B33" s="112" t="s">
        <v>142</v>
      </c>
      <c r="C33" s="20">
        <v>0</v>
      </c>
      <c r="D33" s="20"/>
      <c r="E33" s="20">
        <f t="shared" si="2"/>
        <v>0</v>
      </c>
      <c r="F33" s="63"/>
      <c r="G33" s="24">
        <f t="shared" si="3"/>
        <v>0</v>
      </c>
    </row>
    <row r="34" spans="1:7" ht="25.5">
      <c r="A34" s="114">
        <v>31</v>
      </c>
      <c r="B34" s="112" t="s">
        <v>143</v>
      </c>
      <c r="C34" s="20">
        <v>0</v>
      </c>
      <c r="D34" s="20"/>
      <c r="E34" s="20">
        <f t="shared" si="2"/>
        <v>0</v>
      </c>
      <c r="F34" s="63"/>
      <c r="G34" s="24">
        <f t="shared" si="3"/>
        <v>0</v>
      </c>
    </row>
    <row r="35" spans="1:7" ht="12.75">
      <c r="A35" s="114">
        <v>32</v>
      </c>
      <c r="B35" s="112" t="s">
        <v>144</v>
      </c>
      <c r="C35" s="20">
        <v>0</v>
      </c>
      <c r="D35" s="20"/>
      <c r="E35" s="20">
        <f t="shared" si="2"/>
        <v>0</v>
      </c>
      <c r="F35" s="63"/>
      <c r="G35" s="24">
        <f t="shared" si="3"/>
        <v>0</v>
      </c>
    </row>
    <row r="36" spans="1:7" ht="25.5">
      <c r="A36" s="114">
        <v>33</v>
      </c>
      <c r="B36" s="112" t="s">
        <v>145</v>
      </c>
      <c r="C36" s="20">
        <f>SUM(C29:C35)</f>
        <v>0</v>
      </c>
      <c r="D36" s="20">
        <f>SUM(D29:D35)</f>
        <v>0</v>
      </c>
      <c r="E36" s="20">
        <f>SUM(E29:E35)</f>
        <v>0</v>
      </c>
      <c r="F36" s="63"/>
      <c r="G36" s="24">
        <f t="shared" si="3"/>
        <v>0</v>
      </c>
    </row>
    <row r="37" spans="1:7" ht="25.5">
      <c r="A37" s="114">
        <v>34</v>
      </c>
      <c r="B37" s="112" t="s">
        <v>146</v>
      </c>
      <c r="C37" s="20">
        <v>0</v>
      </c>
      <c r="D37" s="20"/>
      <c r="E37" s="20">
        <f>SUM(C37:D37)</f>
        <v>0</v>
      </c>
      <c r="F37" s="63"/>
      <c r="G37" s="24">
        <f t="shared" si="3"/>
        <v>0</v>
      </c>
    </row>
    <row r="38" spans="1:7" ht="26.25" thickBot="1">
      <c r="A38" s="115">
        <v>35</v>
      </c>
      <c r="B38" s="118" t="s">
        <v>147</v>
      </c>
      <c r="C38" s="22">
        <f>SUM(C36:C37)</f>
        <v>0</v>
      </c>
      <c r="D38" s="22">
        <f>SUM(D36:D37)</f>
        <v>0</v>
      </c>
      <c r="E38" s="22">
        <f>SUM(E36:E37)</f>
        <v>0</v>
      </c>
      <c r="F38" s="71"/>
      <c r="G38" s="26">
        <f t="shared" si="3"/>
        <v>0</v>
      </c>
    </row>
  </sheetData>
  <sheetProtection/>
  <mergeCells count="2">
    <mergeCell ref="A2:G2"/>
    <mergeCell ref="A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3"/>
  <headerFooter alignWithMargins="0">
    <oddHeader>&amp;L&amp;C&amp;RÉrték típus: Ezer Forint</oddHeader>
    <oddFooter>&amp;LAdatellenőrző kód: -794c3b-7d6620-53-6d0-5a1f-6e74b-2b-78-14-75421b&amp;C&amp;R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1" ySplit="3" topLeftCell="C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N3"/>
    </sheetView>
  </sheetViews>
  <sheetFormatPr defaultColWidth="9.00390625" defaultRowHeight="12.75"/>
  <cols>
    <col min="1" max="1" width="60.00390625" style="0" customWidth="1"/>
    <col min="2" max="5" width="12.75390625" style="0" customWidth="1"/>
    <col min="6" max="6" width="11.375" style="0" bestFit="1" customWidth="1"/>
    <col min="7" max="8" width="9.75390625" style="0" bestFit="1" customWidth="1"/>
    <col min="9" max="9" width="8.125" style="0" bestFit="1" customWidth="1"/>
    <col min="10" max="10" width="9.75390625" style="0" bestFit="1" customWidth="1"/>
    <col min="11" max="11" width="11.125" style="0" bestFit="1" customWidth="1"/>
    <col min="13" max="13" width="12.75390625" style="0" customWidth="1"/>
    <col min="14" max="14" width="12.00390625" style="0" bestFit="1" customWidth="1"/>
    <col min="15" max="15" width="10.125" style="0" customWidth="1"/>
    <col min="16" max="16" width="13.625" style="0" customWidth="1"/>
  </cols>
  <sheetData>
    <row r="1" spans="1:16" ht="12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ht="19.5" customHeight="1" thickBot="1">
      <c r="A2" s="272" t="s">
        <v>849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61.5" customHeight="1">
      <c r="A3" s="77" t="s">
        <v>329</v>
      </c>
      <c r="B3" s="87" t="s">
        <v>1068</v>
      </c>
      <c r="C3" s="87" t="s">
        <v>1069</v>
      </c>
      <c r="D3" s="87" t="s">
        <v>1070</v>
      </c>
      <c r="E3" s="87" t="s">
        <v>1071</v>
      </c>
      <c r="F3" s="87" t="s">
        <v>1072</v>
      </c>
      <c r="G3" s="87" t="s">
        <v>1073</v>
      </c>
      <c r="H3" s="87" t="s">
        <v>1074</v>
      </c>
      <c r="I3" s="87" t="s">
        <v>1075</v>
      </c>
      <c r="J3" s="87" t="s">
        <v>1076</v>
      </c>
      <c r="K3" s="87" t="s">
        <v>503</v>
      </c>
      <c r="L3" s="87" t="s">
        <v>504</v>
      </c>
      <c r="M3" s="87" t="s">
        <v>1077</v>
      </c>
      <c r="N3" s="88" t="s">
        <v>612</v>
      </c>
      <c r="O3" s="89" t="s">
        <v>499</v>
      </c>
      <c r="P3" s="90" t="s">
        <v>295</v>
      </c>
    </row>
    <row r="4" spans="1:16" ht="12.75">
      <c r="A4" s="80" t="s">
        <v>1078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>
        <f aca="true" t="shared" si="0" ref="N4:N11">SUM(B4:M4)</f>
        <v>0</v>
      </c>
      <c r="O4" s="63">
        <v>716</v>
      </c>
      <c r="P4" s="24">
        <f>N4+O4</f>
        <v>716</v>
      </c>
    </row>
    <row r="5" spans="1:16" ht="12.75">
      <c r="A5" s="80" t="s">
        <v>1079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>
        <f t="shared" si="0"/>
        <v>0</v>
      </c>
      <c r="O5" s="63"/>
      <c r="P5" s="24">
        <f aca="true" t="shared" si="1" ref="P5:P40">N5+O5</f>
        <v>0</v>
      </c>
    </row>
    <row r="6" spans="1:16" ht="12.75">
      <c r="A6" s="80" t="s">
        <v>1080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>
        <f t="shared" si="0"/>
        <v>0</v>
      </c>
      <c r="O6" s="63"/>
      <c r="P6" s="24">
        <f t="shared" si="1"/>
        <v>0</v>
      </c>
    </row>
    <row r="7" spans="1:16" ht="12.75">
      <c r="A7" s="80" t="s">
        <v>1081</v>
      </c>
      <c r="B7" s="6">
        <v>1368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>
        <f t="shared" si="0"/>
        <v>1368</v>
      </c>
      <c r="O7" s="63">
        <v>711</v>
      </c>
      <c r="P7" s="24">
        <f t="shared" si="1"/>
        <v>2079</v>
      </c>
    </row>
    <row r="8" spans="1:16" s="21" customFormat="1" ht="12.75">
      <c r="A8" s="81" t="s">
        <v>1082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86">
        <f t="shared" si="0"/>
        <v>0</v>
      </c>
      <c r="O8" s="73">
        <v>37</v>
      </c>
      <c r="P8" s="135">
        <f t="shared" si="1"/>
        <v>37</v>
      </c>
    </row>
    <row r="9" spans="1:16" ht="12.75">
      <c r="A9" s="80" t="s">
        <v>1083</v>
      </c>
      <c r="B9" s="6"/>
      <c r="C9" s="6">
        <v>1400</v>
      </c>
      <c r="D9" s="6"/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1400</v>
      </c>
      <c r="O9" s="63">
        <v>-112</v>
      </c>
      <c r="P9" s="24">
        <f t="shared" si="1"/>
        <v>1288</v>
      </c>
    </row>
    <row r="10" spans="1:16" ht="25.5">
      <c r="A10" s="80" t="s">
        <v>1084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0</v>
      </c>
      <c r="O10" s="63"/>
      <c r="P10" s="24">
        <f t="shared" si="1"/>
        <v>0</v>
      </c>
    </row>
    <row r="11" spans="1:16" ht="38.25">
      <c r="A11" s="80" t="s">
        <v>1085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  <c r="O11" s="63"/>
      <c r="P11" s="24">
        <f t="shared" si="1"/>
        <v>0</v>
      </c>
    </row>
    <row r="12" spans="1:16" ht="12.75">
      <c r="A12" s="80" t="s">
        <v>1086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>SUM(N10:N11)</f>
        <v>0</v>
      </c>
      <c r="O12" s="63"/>
      <c r="P12" s="24">
        <f t="shared" si="1"/>
        <v>0</v>
      </c>
    </row>
    <row r="13" spans="1:16" s="21" customFormat="1" ht="12.75">
      <c r="A13" s="81" t="s">
        <v>20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86">
        <f aca="true" t="shared" si="2" ref="N13:N40">SUM(B13:M13)</f>
        <v>0</v>
      </c>
      <c r="O13" s="73"/>
      <c r="P13" s="135">
        <f t="shared" si="1"/>
        <v>0</v>
      </c>
    </row>
    <row r="14" spans="1:16" ht="12.75">
      <c r="A14" s="80" t="s">
        <v>21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 t="shared" si="2"/>
        <v>0</v>
      </c>
      <c r="O14" s="63"/>
      <c r="P14" s="24">
        <f t="shared" si="1"/>
        <v>0</v>
      </c>
    </row>
    <row r="15" spans="1:16" s="21" customFormat="1" ht="12.75">
      <c r="A15" s="81" t="s">
        <v>22</v>
      </c>
      <c r="B15" s="27"/>
      <c r="C15" s="27"/>
      <c r="D15" s="27"/>
      <c r="E15" s="27"/>
      <c r="F15" s="27"/>
      <c r="G15" s="27">
        <v>150</v>
      </c>
      <c r="H15" s="27"/>
      <c r="I15" s="27"/>
      <c r="J15" s="27"/>
      <c r="K15" s="27"/>
      <c r="L15" s="27"/>
      <c r="M15" s="27"/>
      <c r="N15" s="86">
        <f t="shared" si="2"/>
        <v>150</v>
      </c>
      <c r="O15" s="73">
        <v>-70</v>
      </c>
      <c r="P15" s="135">
        <f t="shared" si="1"/>
        <v>80</v>
      </c>
    </row>
    <row r="16" spans="1:16" ht="12.75">
      <c r="A16" s="80" t="s">
        <v>23</v>
      </c>
      <c r="B16" s="6"/>
      <c r="C16" s="6"/>
      <c r="D16" s="6"/>
      <c r="E16" s="6"/>
      <c r="F16" s="6"/>
      <c r="G16" s="6"/>
      <c r="H16" s="6">
        <v>60</v>
      </c>
      <c r="I16" s="6"/>
      <c r="J16" s="6"/>
      <c r="K16" s="6"/>
      <c r="L16" s="6"/>
      <c r="M16" s="6"/>
      <c r="N16" s="7">
        <f t="shared" si="2"/>
        <v>60</v>
      </c>
      <c r="O16" s="63"/>
      <c r="P16" s="24">
        <f t="shared" si="1"/>
        <v>60</v>
      </c>
    </row>
    <row r="17" spans="1:16" ht="25.5">
      <c r="A17" s="81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2"/>
        <v>0</v>
      </c>
      <c r="O17" s="63">
        <v>360</v>
      </c>
      <c r="P17" s="24">
        <f t="shared" si="1"/>
        <v>360</v>
      </c>
    </row>
    <row r="18" spans="1:16" ht="25.5">
      <c r="A18" s="80" t="s">
        <v>25</v>
      </c>
      <c r="B18" s="6"/>
      <c r="C18" s="6"/>
      <c r="D18" s="6"/>
      <c r="E18" s="6"/>
      <c r="F18" s="6">
        <v>92</v>
      </c>
      <c r="G18" s="6"/>
      <c r="H18" s="6"/>
      <c r="I18" s="6"/>
      <c r="J18" s="6"/>
      <c r="K18" s="6"/>
      <c r="L18" s="6"/>
      <c r="M18" s="6"/>
      <c r="N18" s="7">
        <f t="shared" si="2"/>
        <v>92</v>
      </c>
      <c r="O18" s="63"/>
      <c r="P18" s="24">
        <f t="shared" si="1"/>
        <v>92</v>
      </c>
    </row>
    <row r="19" spans="1:16" ht="12.75">
      <c r="A19" s="80" t="s">
        <v>26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2"/>
        <v>0</v>
      </c>
      <c r="O19" s="63">
        <v>10</v>
      </c>
      <c r="P19" s="24">
        <f t="shared" si="1"/>
        <v>10</v>
      </c>
    </row>
    <row r="20" spans="1:16" ht="12.75">
      <c r="A20" s="81" t="s">
        <v>27</v>
      </c>
      <c r="B20" s="6"/>
      <c r="C20" s="6"/>
      <c r="D20" s="6"/>
      <c r="E20" s="6"/>
      <c r="F20" s="6"/>
      <c r="G20" s="6"/>
      <c r="H20" s="6"/>
      <c r="I20" s="6">
        <v>100</v>
      </c>
      <c r="J20" s="6"/>
      <c r="K20" s="6"/>
      <c r="L20" s="6"/>
      <c r="M20" s="6"/>
      <c r="N20" s="7">
        <f t="shared" si="2"/>
        <v>100</v>
      </c>
      <c r="O20" s="63">
        <v>-90</v>
      </c>
      <c r="P20" s="24">
        <f t="shared" si="1"/>
        <v>10</v>
      </c>
    </row>
    <row r="21" spans="1:16" s="21" customFormat="1" ht="12.75">
      <c r="A21" s="81" t="s">
        <v>28</v>
      </c>
      <c r="B21" s="27"/>
      <c r="C21" s="27"/>
      <c r="D21" s="27"/>
      <c r="E21" s="27"/>
      <c r="F21" s="27"/>
      <c r="G21" s="27"/>
      <c r="H21" s="27"/>
      <c r="I21" s="27"/>
      <c r="J21" s="27">
        <v>60</v>
      </c>
      <c r="K21" s="27"/>
      <c r="L21" s="27"/>
      <c r="M21" s="27"/>
      <c r="N21" s="86">
        <f t="shared" si="2"/>
        <v>60</v>
      </c>
      <c r="O21" s="73"/>
      <c r="P21" s="24">
        <f t="shared" si="1"/>
        <v>60</v>
      </c>
    </row>
    <row r="22" spans="1:16" ht="25.5">
      <c r="A22" s="80" t="s">
        <v>29</v>
      </c>
      <c r="B22" s="6">
        <f aca="true" t="shared" si="3" ref="B22:O22">SUM(B7:B21)</f>
        <v>1368</v>
      </c>
      <c r="C22" s="6">
        <f t="shared" si="3"/>
        <v>1400</v>
      </c>
      <c r="D22" s="6">
        <f t="shared" si="3"/>
        <v>0</v>
      </c>
      <c r="E22" s="6">
        <f t="shared" si="3"/>
        <v>0</v>
      </c>
      <c r="F22" s="6">
        <f t="shared" si="3"/>
        <v>92</v>
      </c>
      <c r="G22" s="6">
        <f t="shared" si="3"/>
        <v>150</v>
      </c>
      <c r="H22" s="6">
        <f t="shared" si="3"/>
        <v>60</v>
      </c>
      <c r="I22" s="6">
        <f t="shared" si="3"/>
        <v>100</v>
      </c>
      <c r="J22" s="6">
        <f t="shared" si="3"/>
        <v>60</v>
      </c>
      <c r="K22" s="6">
        <f t="shared" si="3"/>
        <v>0</v>
      </c>
      <c r="L22" s="6">
        <f t="shared" si="3"/>
        <v>0</v>
      </c>
      <c r="M22" s="6">
        <f t="shared" si="3"/>
        <v>0</v>
      </c>
      <c r="N22" s="7">
        <f t="shared" si="2"/>
        <v>3230</v>
      </c>
      <c r="O22" s="20">
        <f t="shared" si="3"/>
        <v>846</v>
      </c>
      <c r="P22" s="24">
        <f t="shared" si="1"/>
        <v>4076</v>
      </c>
    </row>
    <row r="23" spans="1:16" ht="25.5">
      <c r="A23" s="80" t="s">
        <v>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2"/>
        <v>0</v>
      </c>
      <c r="O23" s="63"/>
      <c r="P23" s="24">
        <f t="shared" si="1"/>
        <v>0</v>
      </c>
    </row>
    <row r="24" spans="1:16" ht="25.5">
      <c r="A24" s="80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2"/>
        <v>0</v>
      </c>
      <c r="O24" s="63"/>
      <c r="P24" s="24">
        <f t="shared" si="1"/>
        <v>0</v>
      </c>
    </row>
    <row r="25" spans="1:16" ht="25.5">
      <c r="A25" s="80" t="s">
        <v>32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2"/>
        <v>0</v>
      </c>
      <c r="O25" s="63"/>
      <c r="P25" s="24">
        <f t="shared" si="1"/>
        <v>0</v>
      </c>
    </row>
    <row r="26" spans="1:16" ht="12.75">
      <c r="A26" s="80" t="s">
        <v>33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si="2"/>
        <v>0</v>
      </c>
      <c r="O26" s="63"/>
      <c r="P26" s="24">
        <f t="shared" si="1"/>
        <v>0</v>
      </c>
    </row>
    <row r="27" spans="1:16" ht="12.75">
      <c r="A27" s="80" t="s">
        <v>34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f t="shared" si="2"/>
        <v>0</v>
      </c>
      <c r="O27" s="63"/>
      <c r="P27" s="24">
        <f t="shared" si="1"/>
        <v>0</v>
      </c>
    </row>
    <row r="28" spans="1:16" ht="12.75">
      <c r="A28" s="80" t="s">
        <v>35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>
        <v>800</v>
      </c>
      <c r="M28" s="6"/>
      <c r="N28" s="7">
        <f t="shared" si="2"/>
        <v>800</v>
      </c>
      <c r="O28" s="63">
        <v>-600</v>
      </c>
      <c r="P28" s="24">
        <f t="shared" si="1"/>
        <v>200</v>
      </c>
    </row>
    <row r="29" spans="1:16" ht="12.75">
      <c r="A29" s="80" t="s">
        <v>36</v>
      </c>
      <c r="B29" s="6"/>
      <c r="C29" s="6"/>
      <c r="D29" s="6"/>
      <c r="E29" s="6"/>
      <c r="F29" s="6"/>
      <c r="G29" s="6"/>
      <c r="H29" s="6"/>
      <c r="I29" s="6"/>
      <c r="J29" s="6"/>
      <c r="K29" s="6">
        <v>150</v>
      </c>
      <c r="L29" s="6"/>
      <c r="M29" s="6"/>
      <c r="N29" s="7">
        <f t="shared" si="2"/>
        <v>150</v>
      </c>
      <c r="O29" s="63">
        <v>-140</v>
      </c>
      <c r="P29" s="24">
        <f t="shared" si="1"/>
        <v>10</v>
      </c>
    </row>
    <row r="30" spans="1:16" ht="25.5">
      <c r="A30" s="80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>
        <f t="shared" si="2"/>
        <v>0</v>
      </c>
      <c r="O30" s="63"/>
      <c r="P30" s="24">
        <f t="shared" si="1"/>
        <v>0</v>
      </c>
    </row>
    <row r="31" spans="1:16" ht="12.75">
      <c r="A31" s="80" t="s">
        <v>38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v>1085</v>
      </c>
      <c r="N31" s="7">
        <f t="shared" si="2"/>
        <v>1085</v>
      </c>
      <c r="O31" s="63">
        <v>-1085</v>
      </c>
      <c r="P31" s="24">
        <f t="shared" si="1"/>
        <v>0</v>
      </c>
    </row>
    <row r="32" spans="1:16" ht="12.75">
      <c r="A32" s="81" t="s">
        <v>39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>
        <f t="shared" si="2"/>
        <v>0</v>
      </c>
      <c r="O32" s="63"/>
      <c r="P32" s="24">
        <f t="shared" si="1"/>
        <v>0</v>
      </c>
    </row>
    <row r="33" spans="1:16" ht="12.75">
      <c r="A33" s="80" t="s">
        <v>718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>
        <f t="shared" si="2"/>
        <v>0</v>
      </c>
      <c r="O33" s="63"/>
      <c r="P33" s="24">
        <f t="shared" si="1"/>
        <v>0</v>
      </c>
    </row>
    <row r="34" spans="1:16" ht="12.75">
      <c r="A34" s="80" t="s">
        <v>719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f t="shared" si="2"/>
        <v>0</v>
      </c>
      <c r="O34" s="63"/>
      <c r="P34" s="24">
        <f t="shared" si="1"/>
        <v>0</v>
      </c>
    </row>
    <row r="35" spans="1:16" ht="12.75">
      <c r="A35" s="80" t="s">
        <v>195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O35" s="63">
        <v>381</v>
      </c>
      <c r="P35" s="24">
        <f>SUM(N35:O35)</f>
        <v>381</v>
      </c>
    </row>
    <row r="36" spans="1:16" ht="12.75">
      <c r="A36" s="80" t="s">
        <v>720</v>
      </c>
      <c r="B36" s="6">
        <f aca="true" t="shared" si="4" ref="B36:M36">SUM(B23:B34)</f>
        <v>0</v>
      </c>
      <c r="C36" s="6">
        <f t="shared" si="4"/>
        <v>0</v>
      </c>
      <c r="D36" s="6">
        <f t="shared" si="4"/>
        <v>0</v>
      </c>
      <c r="E36" s="6">
        <f t="shared" si="4"/>
        <v>0</v>
      </c>
      <c r="F36" s="6">
        <f t="shared" si="4"/>
        <v>0</v>
      </c>
      <c r="G36" s="6">
        <f t="shared" si="4"/>
        <v>0</v>
      </c>
      <c r="H36" s="6">
        <f t="shared" si="4"/>
        <v>0</v>
      </c>
      <c r="I36" s="6">
        <f t="shared" si="4"/>
        <v>0</v>
      </c>
      <c r="J36" s="6">
        <f t="shared" si="4"/>
        <v>0</v>
      </c>
      <c r="K36" s="6">
        <f t="shared" si="4"/>
        <v>150</v>
      </c>
      <c r="L36" s="6">
        <f t="shared" si="4"/>
        <v>800</v>
      </c>
      <c r="M36" s="6">
        <f t="shared" si="4"/>
        <v>1085</v>
      </c>
      <c r="N36" s="7">
        <f t="shared" si="2"/>
        <v>2035</v>
      </c>
      <c r="O36" s="20">
        <f>SUM(O23:O35)</f>
        <v>-1444</v>
      </c>
      <c r="P36" s="24">
        <f t="shared" si="1"/>
        <v>591</v>
      </c>
    </row>
    <row r="37" spans="1:16" ht="25.5">
      <c r="A37" s="80" t="s">
        <v>721</v>
      </c>
      <c r="B37" s="6">
        <f aca="true" t="shared" si="5" ref="B37:O37">SUM(B36,B22)</f>
        <v>1368</v>
      </c>
      <c r="C37" s="6">
        <f t="shared" si="5"/>
        <v>1400</v>
      </c>
      <c r="D37" s="6">
        <f t="shared" si="5"/>
        <v>0</v>
      </c>
      <c r="E37" s="6">
        <f t="shared" si="5"/>
        <v>0</v>
      </c>
      <c r="F37" s="6">
        <f t="shared" si="5"/>
        <v>92</v>
      </c>
      <c r="G37" s="6">
        <f t="shared" si="5"/>
        <v>150</v>
      </c>
      <c r="H37" s="6">
        <f t="shared" si="5"/>
        <v>60</v>
      </c>
      <c r="I37" s="6">
        <f t="shared" si="5"/>
        <v>100</v>
      </c>
      <c r="J37" s="6">
        <f t="shared" si="5"/>
        <v>60</v>
      </c>
      <c r="K37" s="6">
        <f t="shared" si="5"/>
        <v>150</v>
      </c>
      <c r="L37" s="6">
        <f t="shared" si="5"/>
        <v>800</v>
      </c>
      <c r="M37" s="6">
        <f t="shared" si="5"/>
        <v>1085</v>
      </c>
      <c r="N37" s="7">
        <f t="shared" si="2"/>
        <v>5265</v>
      </c>
      <c r="O37" s="20">
        <f t="shared" si="5"/>
        <v>-598</v>
      </c>
      <c r="P37" s="24">
        <f t="shared" si="1"/>
        <v>4667</v>
      </c>
    </row>
    <row r="38" spans="1:16" ht="25.5">
      <c r="A38" s="81" t="s">
        <v>722</v>
      </c>
      <c r="B38" s="6"/>
      <c r="C38" s="6"/>
      <c r="D38" s="6"/>
      <c r="E38" s="6"/>
      <c r="F38" s="6"/>
      <c r="G38" s="6"/>
      <c r="H38" s="6"/>
      <c r="I38" s="6"/>
      <c r="J38" s="6">
        <v>65</v>
      </c>
      <c r="K38" s="6"/>
      <c r="L38" s="6"/>
      <c r="M38" s="6"/>
      <c r="N38" s="7">
        <f t="shared" si="2"/>
        <v>65</v>
      </c>
      <c r="O38" s="63"/>
      <c r="P38" s="24">
        <f t="shared" si="1"/>
        <v>65</v>
      </c>
    </row>
    <row r="39" spans="1:16" ht="25.5">
      <c r="A39" s="80" t="s">
        <v>723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f t="shared" si="2"/>
        <v>0</v>
      </c>
      <c r="O39" s="63"/>
      <c r="P39" s="24">
        <f t="shared" si="1"/>
        <v>0</v>
      </c>
    </row>
    <row r="40" spans="1:16" ht="13.5" thickBot="1">
      <c r="A40" s="82" t="s">
        <v>724</v>
      </c>
      <c r="B40" s="83">
        <f aca="true" t="shared" si="6" ref="B40:O40">SUM(B37:B39)</f>
        <v>1368</v>
      </c>
      <c r="C40" s="83">
        <f t="shared" si="6"/>
        <v>1400</v>
      </c>
      <c r="D40" s="83">
        <f t="shared" si="6"/>
        <v>0</v>
      </c>
      <c r="E40" s="83">
        <f t="shared" si="6"/>
        <v>0</v>
      </c>
      <c r="F40" s="83">
        <f t="shared" si="6"/>
        <v>92</v>
      </c>
      <c r="G40" s="83">
        <f t="shared" si="6"/>
        <v>150</v>
      </c>
      <c r="H40" s="83">
        <f t="shared" si="6"/>
        <v>60</v>
      </c>
      <c r="I40" s="83">
        <f t="shared" si="6"/>
        <v>100</v>
      </c>
      <c r="J40" s="83">
        <f t="shared" si="6"/>
        <v>125</v>
      </c>
      <c r="K40" s="83">
        <f t="shared" si="6"/>
        <v>150</v>
      </c>
      <c r="L40" s="83">
        <f t="shared" si="6"/>
        <v>800</v>
      </c>
      <c r="M40" s="83">
        <f t="shared" si="6"/>
        <v>1085</v>
      </c>
      <c r="N40" s="84">
        <f t="shared" si="2"/>
        <v>5330</v>
      </c>
      <c r="O40" s="22">
        <f t="shared" si="6"/>
        <v>-598</v>
      </c>
      <c r="P40" s="26">
        <f t="shared" si="1"/>
        <v>4732</v>
      </c>
    </row>
  </sheetData>
  <sheetProtection/>
  <mergeCells count="2">
    <mergeCell ref="A2:P2"/>
    <mergeCell ref="A1:P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8" scale="80" r:id="rId3"/>
  <headerFooter alignWithMargins="0">
    <oddHeader>&amp;L&amp;C&amp;RÉrték típus: Ezer Forint</oddHeader>
    <oddFooter>&amp;LAdatellenőrző kód: -794c3b-7d6620-53-6d0-5a1f-6e74b-2b-78-14-75421b&amp;C&amp;R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3" topLeftCell="BM88" activePane="bottomLeft" state="frozen"/>
      <selection pane="topLeft" activeCell="A1" sqref="A1"/>
      <selection pane="bottomLeft" activeCell="A3" sqref="A3:I3"/>
    </sheetView>
  </sheetViews>
  <sheetFormatPr defaultColWidth="9.00390625" defaultRowHeight="12.75"/>
  <cols>
    <col min="1" max="1" width="4.375" style="0" customWidth="1"/>
    <col min="2" max="2" width="70.875" style="0" customWidth="1"/>
    <col min="3" max="4" width="10.75390625" style="0" customWidth="1"/>
    <col min="5" max="5" width="13.375" style="0" customWidth="1"/>
    <col min="6" max="6" width="10.75390625" style="0" customWidth="1"/>
    <col min="7" max="7" width="14.75390625" style="0" customWidth="1"/>
    <col min="8" max="8" width="12.25390625" style="0" customWidth="1"/>
    <col min="9" max="9" width="14.125" style="0" customWidth="1"/>
  </cols>
  <sheetData>
    <row r="1" spans="2:13" ht="13.5" thickBot="1">
      <c r="B1" s="190" t="s">
        <v>271</v>
      </c>
      <c r="C1" s="190"/>
      <c r="D1" s="190"/>
      <c r="E1" s="190"/>
      <c r="F1" s="190"/>
      <c r="G1" s="190"/>
      <c r="H1" s="235" t="s">
        <v>932</v>
      </c>
      <c r="I1" s="235"/>
      <c r="J1" s="189"/>
      <c r="K1" s="189"/>
      <c r="L1" s="189"/>
      <c r="M1" s="189"/>
    </row>
    <row r="2" spans="1:7" ht="34.5" customHeight="1" thickBot="1">
      <c r="A2" s="240" t="s">
        <v>897</v>
      </c>
      <c r="B2" s="241"/>
      <c r="C2" s="241"/>
      <c r="D2" s="241"/>
      <c r="E2" s="241"/>
      <c r="F2" s="241"/>
      <c r="G2" s="242"/>
    </row>
    <row r="3" spans="1:9" ht="32.25" customHeight="1">
      <c r="A3" s="216"/>
      <c r="B3" s="217" t="s">
        <v>329</v>
      </c>
      <c r="C3" s="217">
        <v>841112</v>
      </c>
      <c r="D3" s="217" t="s">
        <v>569</v>
      </c>
      <c r="E3" s="217" t="s">
        <v>638</v>
      </c>
      <c r="F3" s="217" t="s">
        <v>570</v>
      </c>
      <c r="G3" s="224" t="s">
        <v>638</v>
      </c>
      <c r="H3" s="217" t="s">
        <v>921</v>
      </c>
      <c r="I3" s="224" t="s">
        <v>638</v>
      </c>
    </row>
    <row r="4" spans="1:9" ht="12.75">
      <c r="A4" s="114">
        <v>1</v>
      </c>
      <c r="B4" s="112" t="s">
        <v>898</v>
      </c>
      <c r="C4" s="20">
        <v>0</v>
      </c>
      <c r="D4" s="20">
        <v>0</v>
      </c>
      <c r="E4" s="20">
        <f>C4+D4</f>
        <v>0</v>
      </c>
      <c r="F4" s="20"/>
      <c r="G4" s="168">
        <f>SUM(C4:E4)</f>
        <v>0</v>
      </c>
      <c r="H4" s="63"/>
      <c r="I4" s="143"/>
    </row>
    <row r="5" spans="1:9" ht="25.5">
      <c r="A5" s="114">
        <v>2</v>
      </c>
      <c r="B5" s="112" t="s">
        <v>899</v>
      </c>
      <c r="C5" s="20">
        <v>0</v>
      </c>
      <c r="D5" s="20">
        <v>0</v>
      </c>
      <c r="E5" s="20">
        <f aca="true" t="shared" si="0" ref="E5:E68">C5+D5</f>
        <v>0</v>
      </c>
      <c r="F5" s="20"/>
      <c r="G5" s="168">
        <f aca="true" t="shared" si="1" ref="G5:G68">SUM(C5:E5)</f>
        <v>0</v>
      </c>
      <c r="H5" s="63"/>
      <c r="I5" s="143"/>
    </row>
    <row r="6" spans="1:9" ht="12.75">
      <c r="A6" s="114">
        <v>3</v>
      </c>
      <c r="B6" s="112" t="s">
        <v>900</v>
      </c>
      <c r="C6" s="20">
        <v>0</v>
      </c>
      <c r="D6" s="20">
        <v>0</v>
      </c>
      <c r="E6" s="20">
        <f t="shared" si="0"/>
        <v>0</v>
      </c>
      <c r="F6" s="20"/>
      <c r="G6" s="168">
        <f t="shared" si="1"/>
        <v>0</v>
      </c>
      <c r="H6" s="63"/>
      <c r="I6" s="143"/>
    </row>
    <row r="7" spans="1:9" ht="12.75">
      <c r="A7" s="114">
        <v>4</v>
      </c>
      <c r="B7" s="112" t="s">
        <v>901</v>
      </c>
      <c r="C7" s="20">
        <v>0</v>
      </c>
      <c r="D7" s="20">
        <v>0</v>
      </c>
      <c r="E7" s="20">
        <f t="shared" si="0"/>
        <v>0</v>
      </c>
      <c r="F7" s="20"/>
      <c r="G7" s="168">
        <f t="shared" si="1"/>
        <v>0</v>
      </c>
      <c r="H7" s="63"/>
      <c r="I7" s="143"/>
    </row>
    <row r="8" spans="1:9" ht="12.75">
      <c r="A8" s="114">
        <v>5</v>
      </c>
      <c r="B8" s="112" t="s">
        <v>902</v>
      </c>
      <c r="C8" s="20">
        <v>0</v>
      </c>
      <c r="D8" s="20">
        <v>0</v>
      </c>
      <c r="E8" s="20">
        <f t="shared" si="0"/>
        <v>0</v>
      </c>
      <c r="F8" s="20"/>
      <c r="G8" s="168">
        <f t="shared" si="1"/>
        <v>0</v>
      </c>
      <c r="H8" s="63"/>
      <c r="I8" s="143"/>
    </row>
    <row r="9" spans="1:9" ht="25.5">
      <c r="A9" s="114">
        <v>6</v>
      </c>
      <c r="B9" s="112" t="s">
        <v>903</v>
      </c>
      <c r="C9" s="20">
        <v>0</v>
      </c>
      <c r="D9" s="20">
        <v>0</v>
      </c>
      <c r="E9" s="20">
        <f t="shared" si="0"/>
        <v>0</v>
      </c>
      <c r="F9" s="20"/>
      <c r="G9" s="168">
        <f t="shared" si="1"/>
        <v>0</v>
      </c>
      <c r="H9" s="63"/>
      <c r="I9" s="143"/>
    </row>
    <row r="10" spans="1:9" ht="12.75">
      <c r="A10" s="114">
        <v>7</v>
      </c>
      <c r="B10" s="112" t="s">
        <v>904</v>
      </c>
      <c r="C10" s="20">
        <v>0</v>
      </c>
      <c r="D10" s="20">
        <v>0</v>
      </c>
      <c r="E10" s="20">
        <f t="shared" si="0"/>
        <v>0</v>
      </c>
      <c r="F10" s="20"/>
      <c r="G10" s="168">
        <f t="shared" si="1"/>
        <v>0</v>
      </c>
      <c r="H10" s="63"/>
      <c r="I10" s="143"/>
    </row>
    <row r="11" spans="1:9" ht="12.75">
      <c r="A11" s="114">
        <v>8</v>
      </c>
      <c r="B11" s="112" t="s">
        <v>905</v>
      </c>
      <c r="C11" s="20">
        <v>0</v>
      </c>
      <c r="D11" s="20">
        <v>0</v>
      </c>
      <c r="E11" s="20">
        <f t="shared" si="0"/>
        <v>0</v>
      </c>
      <c r="F11" s="20"/>
      <c r="G11" s="168">
        <f t="shared" si="1"/>
        <v>0</v>
      </c>
      <c r="H11" s="63"/>
      <c r="I11" s="143"/>
    </row>
    <row r="12" spans="1:14" ht="12" customHeight="1">
      <c r="A12" s="114">
        <v>9</v>
      </c>
      <c r="B12" s="112" t="s">
        <v>906</v>
      </c>
      <c r="C12" s="20">
        <v>0</v>
      </c>
      <c r="D12" s="20">
        <v>0</v>
      </c>
      <c r="E12" s="20">
        <f t="shared" si="0"/>
        <v>0</v>
      </c>
      <c r="F12" s="20"/>
      <c r="G12" s="168">
        <f t="shared" si="1"/>
        <v>0</v>
      </c>
      <c r="H12" s="63"/>
      <c r="I12" s="143"/>
      <c r="J12" s="274"/>
      <c r="K12" s="239"/>
      <c r="L12" s="239"/>
      <c r="M12" s="239"/>
      <c r="N12" s="239"/>
    </row>
    <row r="13" spans="1:9" ht="25.5">
      <c r="A13" s="114">
        <v>10</v>
      </c>
      <c r="B13" s="112" t="s">
        <v>907</v>
      </c>
      <c r="C13" s="20">
        <v>0</v>
      </c>
      <c r="D13" s="20">
        <v>0</v>
      </c>
      <c r="E13" s="20">
        <f t="shared" si="0"/>
        <v>0</v>
      </c>
      <c r="F13" s="20"/>
      <c r="G13" s="168">
        <f t="shared" si="1"/>
        <v>0</v>
      </c>
      <c r="H13" s="63"/>
      <c r="I13" s="143"/>
    </row>
    <row r="14" spans="1:9" ht="12.75">
      <c r="A14" s="114">
        <v>11</v>
      </c>
      <c r="B14" s="112" t="s">
        <v>908</v>
      </c>
      <c r="C14" s="20">
        <v>0</v>
      </c>
      <c r="D14" s="20">
        <v>0</v>
      </c>
      <c r="E14" s="20">
        <f t="shared" si="0"/>
        <v>0</v>
      </c>
      <c r="F14" s="20"/>
      <c r="G14" s="168">
        <f t="shared" si="1"/>
        <v>0</v>
      </c>
      <c r="H14" s="63"/>
      <c r="I14" s="143"/>
    </row>
    <row r="15" spans="1:9" ht="12.75">
      <c r="A15" s="114">
        <v>12</v>
      </c>
      <c r="B15" s="112" t="s">
        <v>909</v>
      </c>
      <c r="C15" s="20">
        <v>0</v>
      </c>
      <c r="D15" s="20">
        <v>0</v>
      </c>
      <c r="E15" s="20">
        <f t="shared" si="0"/>
        <v>0</v>
      </c>
      <c r="F15" s="20"/>
      <c r="G15" s="168">
        <f t="shared" si="1"/>
        <v>0</v>
      </c>
      <c r="H15" s="63"/>
      <c r="I15" s="143"/>
    </row>
    <row r="16" spans="1:9" ht="12.75">
      <c r="A16" s="114">
        <v>13</v>
      </c>
      <c r="B16" s="112" t="s">
        <v>910</v>
      </c>
      <c r="C16" s="20">
        <v>0</v>
      </c>
      <c r="D16" s="20">
        <v>0</v>
      </c>
      <c r="E16" s="20">
        <f t="shared" si="0"/>
        <v>0</v>
      </c>
      <c r="F16" s="20"/>
      <c r="G16" s="168">
        <f t="shared" si="1"/>
        <v>0</v>
      </c>
      <c r="H16" s="63"/>
      <c r="I16" s="143"/>
    </row>
    <row r="17" spans="1:9" ht="25.5">
      <c r="A17" s="114">
        <v>14</v>
      </c>
      <c r="B17" s="112" t="s">
        <v>911</v>
      </c>
      <c r="C17" s="20">
        <v>0</v>
      </c>
      <c r="D17" s="20">
        <v>0</v>
      </c>
      <c r="E17" s="20">
        <f t="shared" si="0"/>
        <v>0</v>
      </c>
      <c r="F17" s="20"/>
      <c r="G17" s="168">
        <f t="shared" si="1"/>
        <v>0</v>
      </c>
      <c r="H17" s="63"/>
      <c r="I17" s="143"/>
    </row>
    <row r="18" spans="1:9" ht="12.75">
      <c r="A18" s="114">
        <v>15</v>
      </c>
      <c r="B18" s="112" t="s">
        <v>912</v>
      </c>
      <c r="C18" s="20">
        <v>0</v>
      </c>
      <c r="D18" s="20">
        <v>0</v>
      </c>
      <c r="E18" s="20">
        <f t="shared" si="0"/>
        <v>0</v>
      </c>
      <c r="F18" s="20"/>
      <c r="G18" s="168">
        <f t="shared" si="1"/>
        <v>0</v>
      </c>
      <c r="H18" s="63"/>
      <c r="I18" s="143"/>
    </row>
    <row r="19" spans="1:9" ht="25.5">
      <c r="A19" s="114">
        <v>16</v>
      </c>
      <c r="B19" s="112" t="s">
        <v>913</v>
      </c>
      <c r="C19" s="20">
        <v>0</v>
      </c>
      <c r="D19" s="20">
        <v>0</v>
      </c>
      <c r="E19" s="20">
        <f t="shared" si="0"/>
        <v>0</v>
      </c>
      <c r="F19" s="20"/>
      <c r="G19" s="168">
        <f t="shared" si="1"/>
        <v>0</v>
      </c>
      <c r="H19" s="63"/>
      <c r="I19" s="143"/>
    </row>
    <row r="20" spans="1:9" ht="12.75">
      <c r="A20" s="114">
        <v>17</v>
      </c>
      <c r="B20" s="112" t="s">
        <v>914</v>
      </c>
      <c r="C20" s="20">
        <v>0</v>
      </c>
      <c r="D20" s="20">
        <v>0</v>
      </c>
      <c r="E20" s="20">
        <f t="shared" si="0"/>
        <v>0</v>
      </c>
      <c r="F20" s="20"/>
      <c r="G20" s="168">
        <f t="shared" si="1"/>
        <v>0</v>
      </c>
      <c r="H20" s="63"/>
      <c r="I20" s="143"/>
    </row>
    <row r="21" spans="1:9" ht="25.5">
      <c r="A21" s="114">
        <v>18</v>
      </c>
      <c r="B21" s="112" t="s">
        <v>915</v>
      </c>
      <c r="C21" s="20">
        <v>0</v>
      </c>
      <c r="D21" s="20">
        <v>0</v>
      </c>
      <c r="E21" s="20">
        <f t="shared" si="0"/>
        <v>0</v>
      </c>
      <c r="F21" s="20"/>
      <c r="G21" s="168">
        <f t="shared" si="1"/>
        <v>0</v>
      </c>
      <c r="H21" s="63"/>
      <c r="I21" s="143"/>
    </row>
    <row r="22" spans="1:9" ht="12.75">
      <c r="A22" s="114">
        <v>19</v>
      </c>
      <c r="B22" s="112" t="s">
        <v>916</v>
      </c>
      <c r="C22" s="20">
        <v>0</v>
      </c>
      <c r="D22" s="20">
        <v>0</v>
      </c>
      <c r="E22" s="20">
        <f t="shared" si="0"/>
        <v>0</v>
      </c>
      <c r="F22" s="20"/>
      <c r="G22" s="168">
        <f t="shared" si="1"/>
        <v>0</v>
      </c>
      <c r="H22" s="63"/>
      <c r="I22" s="143"/>
    </row>
    <row r="23" spans="1:9" ht="25.5">
      <c r="A23" s="114">
        <v>20</v>
      </c>
      <c r="B23" s="112" t="s">
        <v>917</v>
      </c>
      <c r="C23" s="20">
        <v>0</v>
      </c>
      <c r="D23" s="20">
        <v>0</v>
      </c>
      <c r="E23" s="20">
        <f t="shared" si="0"/>
        <v>0</v>
      </c>
      <c r="F23" s="20"/>
      <c r="G23" s="168">
        <f t="shared" si="1"/>
        <v>0</v>
      </c>
      <c r="H23" s="63"/>
      <c r="I23" s="143"/>
    </row>
    <row r="24" spans="1:9" ht="25.5">
      <c r="A24" s="114">
        <v>21</v>
      </c>
      <c r="B24" s="112" t="s">
        <v>918</v>
      </c>
      <c r="C24" s="20">
        <v>0</v>
      </c>
      <c r="D24" s="20">
        <v>0</v>
      </c>
      <c r="E24" s="20">
        <f t="shared" si="0"/>
        <v>0</v>
      </c>
      <c r="F24" s="20"/>
      <c r="G24" s="168">
        <f t="shared" si="1"/>
        <v>0</v>
      </c>
      <c r="H24" s="63"/>
      <c r="I24" s="143"/>
    </row>
    <row r="25" spans="1:9" ht="25.5">
      <c r="A25" s="114">
        <v>22</v>
      </c>
      <c r="B25" s="112" t="s">
        <v>919</v>
      </c>
      <c r="C25" s="20">
        <v>0</v>
      </c>
      <c r="D25" s="20">
        <v>0</v>
      </c>
      <c r="E25" s="20">
        <f t="shared" si="0"/>
        <v>0</v>
      </c>
      <c r="F25" s="20"/>
      <c r="G25" s="168">
        <f t="shared" si="1"/>
        <v>0</v>
      </c>
      <c r="H25" s="63"/>
      <c r="I25" s="143"/>
    </row>
    <row r="26" spans="1:9" ht="25.5">
      <c r="A26" s="114">
        <v>23</v>
      </c>
      <c r="B26" s="112" t="s">
        <v>920</v>
      </c>
      <c r="C26" s="20">
        <v>0</v>
      </c>
      <c r="D26" s="20">
        <v>0</v>
      </c>
      <c r="E26" s="20">
        <f t="shared" si="0"/>
        <v>0</v>
      </c>
      <c r="F26" s="20"/>
      <c r="G26" s="168">
        <f t="shared" si="1"/>
        <v>0</v>
      </c>
      <c r="H26" s="63"/>
      <c r="I26" s="143"/>
    </row>
    <row r="27" spans="1:9" ht="25.5">
      <c r="A27" s="114">
        <v>24</v>
      </c>
      <c r="B27" s="112" t="s">
        <v>510</v>
      </c>
      <c r="C27" s="20">
        <v>0</v>
      </c>
      <c r="D27" s="20">
        <v>0</v>
      </c>
      <c r="E27" s="20">
        <f t="shared" si="0"/>
        <v>0</v>
      </c>
      <c r="F27" s="20"/>
      <c r="G27" s="168">
        <f t="shared" si="1"/>
        <v>0</v>
      </c>
      <c r="H27" s="63"/>
      <c r="I27" s="143"/>
    </row>
    <row r="28" spans="1:9" ht="12.75">
      <c r="A28" s="114">
        <v>25</v>
      </c>
      <c r="B28" s="112" t="s">
        <v>511</v>
      </c>
      <c r="C28" s="20">
        <v>0</v>
      </c>
      <c r="D28" s="20">
        <v>0</v>
      </c>
      <c r="E28" s="20">
        <f t="shared" si="0"/>
        <v>0</v>
      </c>
      <c r="F28" s="20"/>
      <c r="G28" s="168">
        <f t="shared" si="1"/>
        <v>0</v>
      </c>
      <c r="H28" s="63"/>
      <c r="I28" s="143"/>
    </row>
    <row r="29" spans="1:9" ht="12.75">
      <c r="A29" s="114">
        <v>26</v>
      </c>
      <c r="B29" s="112" t="s">
        <v>512</v>
      </c>
      <c r="C29" s="20">
        <v>450</v>
      </c>
      <c r="D29" s="20">
        <v>0</v>
      </c>
      <c r="E29" s="20">
        <f t="shared" si="0"/>
        <v>450</v>
      </c>
      <c r="F29" s="20"/>
      <c r="G29" s="168">
        <v>450</v>
      </c>
      <c r="H29" s="63"/>
      <c r="I29" s="24">
        <f>SUM(G29:H29)</f>
        <v>450</v>
      </c>
    </row>
    <row r="30" spans="1:9" ht="12.75">
      <c r="A30" s="114">
        <v>27</v>
      </c>
      <c r="B30" s="112" t="s">
        <v>513</v>
      </c>
      <c r="C30" s="20">
        <v>0</v>
      </c>
      <c r="D30" s="20">
        <v>0</v>
      </c>
      <c r="E30" s="20">
        <f t="shared" si="0"/>
        <v>0</v>
      </c>
      <c r="F30" s="20"/>
      <c r="G30" s="168">
        <f t="shared" si="1"/>
        <v>0</v>
      </c>
      <c r="H30" s="63"/>
      <c r="I30" s="143"/>
    </row>
    <row r="31" spans="1:9" ht="12.75">
      <c r="A31" s="114">
        <v>28</v>
      </c>
      <c r="B31" s="112" t="s">
        <v>514</v>
      </c>
      <c r="C31" s="20">
        <v>0</v>
      </c>
      <c r="D31" s="20">
        <v>0</v>
      </c>
      <c r="E31" s="20">
        <f t="shared" si="0"/>
        <v>0</v>
      </c>
      <c r="F31" s="20"/>
      <c r="G31" s="168">
        <f t="shared" si="1"/>
        <v>0</v>
      </c>
      <c r="H31" s="63"/>
      <c r="I31" s="143"/>
    </row>
    <row r="32" spans="1:9" ht="25.5">
      <c r="A32" s="114">
        <v>29</v>
      </c>
      <c r="B32" s="112" t="s">
        <v>515</v>
      </c>
      <c r="C32" s="20">
        <v>450</v>
      </c>
      <c r="D32" s="20">
        <v>0</v>
      </c>
      <c r="E32" s="20">
        <f t="shared" si="0"/>
        <v>450</v>
      </c>
      <c r="F32" s="20"/>
      <c r="G32" s="168">
        <v>450</v>
      </c>
      <c r="H32" s="63"/>
      <c r="I32" s="24">
        <f>SUM(G32:H32)</f>
        <v>450</v>
      </c>
    </row>
    <row r="33" spans="1:9" ht="25.5">
      <c r="A33" s="114">
        <v>30</v>
      </c>
      <c r="B33" s="112" t="s">
        <v>516</v>
      </c>
      <c r="C33" s="20">
        <v>0</v>
      </c>
      <c r="D33" s="20">
        <v>0</v>
      </c>
      <c r="E33" s="20">
        <f t="shared" si="0"/>
        <v>0</v>
      </c>
      <c r="F33" s="20"/>
      <c r="G33" s="168">
        <f t="shared" si="1"/>
        <v>0</v>
      </c>
      <c r="H33" s="63"/>
      <c r="I33" s="143"/>
    </row>
    <row r="34" spans="1:9" ht="12.75">
      <c r="A34" s="114">
        <v>31</v>
      </c>
      <c r="B34" s="112" t="s">
        <v>517</v>
      </c>
      <c r="C34" s="20">
        <v>0</v>
      </c>
      <c r="D34" s="20">
        <v>0</v>
      </c>
      <c r="E34" s="20">
        <f t="shared" si="0"/>
        <v>0</v>
      </c>
      <c r="F34" s="20"/>
      <c r="G34" s="168">
        <f t="shared" si="1"/>
        <v>0</v>
      </c>
      <c r="H34" s="63"/>
      <c r="I34" s="143"/>
    </row>
    <row r="35" spans="1:9" ht="25.5">
      <c r="A35" s="114">
        <v>32</v>
      </c>
      <c r="B35" s="112" t="s">
        <v>518</v>
      </c>
      <c r="C35" s="20">
        <v>0</v>
      </c>
      <c r="D35" s="20">
        <v>0</v>
      </c>
      <c r="E35" s="20">
        <f t="shared" si="0"/>
        <v>0</v>
      </c>
      <c r="F35" s="20"/>
      <c r="G35" s="168">
        <f t="shared" si="1"/>
        <v>0</v>
      </c>
      <c r="H35" s="63"/>
      <c r="I35" s="143"/>
    </row>
    <row r="36" spans="1:9" ht="25.5">
      <c r="A36" s="114">
        <v>33</v>
      </c>
      <c r="B36" s="112" t="s">
        <v>519</v>
      </c>
      <c r="C36" s="20">
        <v>0</v>
      </c>
      <c r="D36" s="20">
        <v>0</v>
      </c>
      <c r="E36" s="20">
        <f t="shared" si="0"/>
        <v>0</v>
      </c>
      <c r="F36" s="20"/>
      <c r="G36" s="168">
        <f t="shared" si="1"/>
        <v>0</v>
      </c>
      <c r="H36" s="63"/>
      <c r="I36" s="143"/>
    </row>
    <row r="37" spans="1:9" ht="25.5">
      <c r="A37" s="114">
        <v>34</v>
      </c>
      <c r="B37" s="112" t="s">
        <v>520</v>
      </c>
      <c r="C37" s="20">
        <v>0</v>
      </c>
      <c r="D37" s="20">
        <v>0</v>
      </c>
      <c r="E37" s="20">
        <f t="shared" si="0"/>
        <v>0</v>
      </c>
      <c r="F37" s="20"/>
      <c r="G37" s="168">
        <f t="shared" si="1"/>
        <v>0</v>
      </c>
      <c r="H37" s="63"/>
      <c r="I37" s="143"/>
    </row>
    <row r="38" spans="1:9" ht="25.5">
      <c r="A38" s="114">
        <v>35</v>
      </c>
      <c r="B38" s="112" t="s">
        <v>521</v>
      </c>
      <c r="C38" s="20">
        <v>0</v>
      </c>
      <c r="D38" s="20">
        <v>0</v>
      </c>
      <c r="E38" s="20">
        <f t="shared" si="0"/>
        <v>0</v>
      </c>
      <c r="F38" s="20"/>
      <c r="G38" s="168">
        <f t="shared" si="1"/>
        <v>0</v>
      </c>
      <c r="H38" s="63"/>
      <c r="I38" s="143"/>
    </row>
    <row r="39" spans="1:9" ht="25.5">
      <c r="A39" s="114">
        <v>36</v>
      </c>
      <c r="B39" s="112" t="s">
        <v>522</v>
      </c>
      <c r="C39" s="20">
        <v>0</v>
      </c>
      <c r="D39" s="20">
        <v>0</v>
      </c>
      <c r="E39" s="20">
        <f t="shared" si="0"/>
        <v>0</v>
      </c>
      <c r="F39" s="20"/>
      <c r="G39" s="168">
        <f t="shared" si="1"/>
        <v>0</v>
      </c>
      <c r="H39" s="63"/>
      <c r="I39" s="143"/>
    </row>
    <row r="40" spans="1:9" ht="25.5">
      <c r="A40" s="114">
        <v>37</v>
      </c>
      <c r="B40" s="112" t="s">
        <v>523</v>
      </c>
      <c r="C40" s="20">
        <v>0</v>
      </c>
      <c r="D40" s="20">
        <v>0</v>
      </c>
      <c r="E40" s="20">
        <f t="shared" si="0"/>
        <v>0</v>
      </c>
      <c r="F40" s="20"/>
      <c r="G40" s="168">
        <f t="shared" si="1"/>
        <v>0</v>
      </c>
      <c r="H40" s="63"/>
      <c r="I40" s="143"/>
    </row>
    <row r="41" spans="1:9" ht="25.5">
      <c r="A41" s="114">
        <v>38</v>
      </c>
      <c r="B41" s="112" t="s">
        <v>524</v>
      </c>
      <c r="C41" s="20">
        <v>0</v>
      </c>
      <c r="D41" s="20">
        <v>0</v>
      </c>
      <c r="E41" s="20">
        <f t="shared" si="0"/>
        <v>0</v>
      </c>
      <c r="F41" s="20"/>
      <c r="G41" s="168">
        <f t="shared" si="1"/>
        <v>0</v>
      </c>
      <c r="H41" s="63"/>
      <c r="I41" s="143"/>
    </row>
    <row r="42" spans="1:9" ht="12.75">
      <c r="A42" s="114">
        <v>39</v>
      </c>
      <c r="B42" s="112" t="s">
        <v>525</v>
      </c>
      <c r="C42" s="20">
        <v>0</v>
      </c>
      <c r="D42" s="20">
        <v>0</v>
      </c>
      <c r="E42" s="20">
        <f t="shared" si="0"/>
        <v>0</v>
      </c>
      <c r="F42" s="20"/>
      <c r="G42" s="168">
        <f t="shared" si="1"/>
        <v>0</v>
      </c>
      <c r="H42" s="63"/>
      <c r="I42" s="143"/>
    </row>
    <row r="43" spans="1:9" ht="12.75">
      <c r="A43" s="114">
        <v>40</v>
      </c>
      <c r="B43" s="112" t="s">
        <v>526</v>
      </c>
      <c r="C43" s="20">
        <v>0</v>
      </c>
      <c r="D43" s="20">
        <v>0</v>
      </c>
      <c r="E43" s="20">
        <f t="shared" si="0"/>
        <v>0</v>
      </c>
      <c r="F43" s="20"/>
      <c r="G43" s="168">
        <f t="shared" si="1"/>
        <v>0</v>
      </c>
      <c r="H43" s="63"/>
      <c r="I43" s="143"/>
    </row>
    <row r="44" spans="1:9" ht="12.75">
      <c r="A44" s="114">
        <v>41</v>
      </c>
      <c r="B44" s="112" t="s">
        <v>527</v>
      </c>
      <c r="C44" s="20">
        <v>0</v>
      </c>
      <c r="D44" s="20">
        <v>0</v>
      </c>
      <c r="E44" s="20">
        <f t="shared" si="0"/>
        <v>0</v>
      </c>
      <c r="F44" s="20"/>
      <c r="G44" s="168">
        <f t="shared" si="1"/>
        <v>0</v>
      </c>
      <c r="H44" s="63"/>
      <c r="I44" s="143"/>
    </row>
    <row r="45" spans="1:9" ht="25.5">
      <c r="A45" s="114">
        <v>42</v>
      </c>
      <c r="B45" s="112" t="s">
        <v>528</v>
      </c>
      <c r="C45" s="20">
        <v>0</v>
      </c>
      <c r="D45" s="20">
        <v>0</v>
      </c>
      <c r="E45" s="20">
        <f t="shared" si="0"/>
        <v>0</v>
      </c>
      <c r="F45" s="20"/>
      <c r="G45" s="168">
        <f t="shared" si="1"/>
        <v>0</v>
      </c>
      <c r="H45" s="63"/>
      <c r="I45" s="143"/>
    </row>
    <row r="46" spans="1:9" ht="12.75">
      <c r="A46" s="114">
        <v>43</v>
      </c>
      <c r="B46" s="112" t="s">
        <v>529</v>
      </c>
      <c r="C46" s="20">
        <v>450</v>
      </c>
      <c r="D46" s="20">
        <v>0</v>
      </c>
      <c r="E46" s="20">
        <f t="shared" si="0"/>
        <v>450</v>
      </c>
      <c r="F46" s="20"/>
      <c r="G46" s="168">
        <v>450</v>
      </c>
      <c r="H46" s="63"/>
      <c r="I46" s="24">
        <f>SUM(G46:H46)</f>
        <v>450</v>
      </c>
    </row>
    <row r="47" spans="1:9" ht="12.75">
      <c r="A47" s="114">
        <v>44</v>
      </c>
      <c r="B47" s="112" t="s">
        <v>530</v>
      </c>
      <c r="C47" s="20">
        <v>0</v>
      </c>
      <c r="D47" s="20">
        <v>0</v>
      </c>
      <c r="E47" s="20">
        <f t="shared" si="0"/>
        <v>0</v>
      </c>
      <c r="F47" s="20"/>
      <c r="G47" s="168">
        <f t="shared" si="1"/>
        <v>0</v>
      </c>
      <c r="H47" s="63"/>
      <c r="I47" s="143"/>
    </row>
    <row r="48" spans="1:9" ht="25.5">
      <c r="A48" s="114">
        <v>45</v>
      </c>
      <c r="B48" s="112" t="s">
        <v>531</v>
      </c>
      <c r="C48" s="20">
        <v>0</v>
      </c>
      <c r="D48" s="20">
        <v>0</v>
      </c>
      <c r="E48" s="20">
        <f t="shared" si="0"/>
        <v>0</v>
      </c>
      <c r="F48" s="20"/>
      <c r="G48" s="168">
        <f t="shared" si="1"/>
        <v>0</v>
      </c>
      <c r="H48" s="63"/>
      <c r="I48" s="143"/>
    </row>
    <row r="49" spans="1:9" ht="12.75">
      <c r="A49" s="114">
        <v>46</v>
      </c>
      <c r="B49" s="112" t="s">
        <v>532</v>
      </c>
      <c r="C49" s="20">
        <v>0</v>
      </c>
      <c r="D49" s="20">
        <v>0</v>
      </c>
      <c r="E49" s="20">
        <f t="shared" si="0"/>
        <v>0</v>
      </c>
      <c r="F49" s="20"/>
      <c r="G49" s="168">
        <f t="shared" si="1"/>
        <v>0</v>
      </c>
      <c r="H49" s="63"/>
      <c r="I49" s="143"/>
    </row>
    <row r="50" spans="1:9" ht="25.5">
      <c r="A50" s="114">
        <v>47</v>
      </c>
      <c r="B50" s="112" t="s">
        <v>533</v>
      </c>
      <c r="C50" s="20">
        <v>0</v>
      </c>
      <c r="D50" s="20">
        <v>0</v>
      </c>
      <c r="E50" s="20">
        <f t="shared" si="0"/>
        <v>0</v>
      </c>
      <c r="F50" s="20"/>
      <c r="G50" s="168">
        <f t="shared" si="1"/>
        <v>0</v>
      </c>
      <c r="H50" s="63"/>
      <c r="I50" s="143"/>
    </row>
    <row r="51" spans="1:9" ht="12.75">
      <c r="A51" s="114">
        <v>48</v>
      </c>
      <c r="B51" s="112" t="s">
        <v>534</v>
      </c>
      <c r="C51" s="20">
        <v>0</v>
      </c>
      <c r="D51" s="20">
        <v>0</v>
      </c>
      <c r="E51" s="20">
        <f t="shared" si="0"/>
        <v>0</v>
      </c>
      <c r="F51" s="20"/>
      <c r="G51" s="168">
        <f t="shared" si="1"/>
        <v>0</v>
      </c>
      <c r="H51" s="63"/>
      <c r="I51" s="143"/>
    </row>
    <row r="52" spans="1:9" ht="25.5">
      <c r="A52" s="114">
        <v>49</v>
      </c>
      <c r="B52" s="112" t="s">
        <v>535</v>
      </c>
      <c r="C52" s="20">
        <v>0</v>
      </c>
      <c r="D52" s="20">
        <v>0</v>
      </c>
      <c r="E52" s="20">
        <f t="shared" si="0"/>
        <v>0</v>
      </c>
      <c r="F52" s="20"/>
      <c r="G52" s="168">
        <f t="shared" si="1"/>
        <v>0</v>
      </c>
      <c r="H52" s="63"/>
      <c r="I52" s="143"/>
    </row>
    <row r="53" spans="1:9" ht="25.5">
      <c r="A53" s="114">
        <v>50</v>
      </c>
      <c r="B53" s="112" t="s">
        <v>536</v>
      </c>
      <c r="C53" s="20">
        <v>0</v>
      </c>
      <c r="D53" s="20">
        <v>0</v>
      </c>
      <c r="E53" s="20">
        <f t="shared" si="0"/>
        <v>0</v>
      </c>
      <c r="F53" s="20"/>
      <c r="G53" s="168">
        <f t="shared" si="1"/>
        <v>0</v>
      </c>
      <c r="H53" s="63"/>
      <c r="I53" s="143"/>
    </row>
    <row r="54" spans="1:9" ht="25.5">
      <c r="A54" s="114">
        <v>51</v>
      </c>
      <c r="B54" s="112" t="s">
        <v>537</v>
      </c>
      <c r="C54" s="20">
        <v>0</v>
      </c>
      <c r="D54" s="20">
        <v>0</v>
      </c>
      <c r="E54" s="20">
        <f t="shared" si="0"/>
        <v>0</v>
      </c>
      <c r="F54" s="20"/>
      <c r="G54" s="168">
        <f t="shared" si="1"/>
        <v>0</v>
      </c>
      <c r="H54" s="63"/>
      <c r="I54" s="143"/>
    </row>
    <row r="55" spans="1:9" ht="25.5">
      <c r="A55" s="114">
        <v>52</v>
      </c>
      <c r="B55" s="112" t="s">
        <v>538</v>
      </c>
      <c r="C55" s="20">
        <v>0</v>
      </c>
      <c r="D55" s="20">
        <v>0</v>
      </c>
      <c r="E55" s="20">
        <f t="shared" si="0"/>
        <v>0</v>
      </c>
      <c r="F55" s="20"/>
      <c r="G55" s="168">
        <f t="shared" si="1"/>
        <v>0</v>
      </c>
      <c r="H55" s="63"/>
      <c r="I55" s="143"/>
    </row>
    <row r="56" spans="1:9" ht="25.5">
      <c r="A56" s="114">
        <v>53</v>
      </c>
      <c r="B56" s="112" t="s">
        <v>539</v>
      </c>
      <c r="C56" s="20">
        <v>0</v>
      </c>
      <c r="D56" s="20">
        <v>0</v>
      </c>
      <c r="E56" s="20">
        <f t="shared" si="0"/>
        <v>0</v>
      </c>
      <c r="F56" s="20"/>
      <c r="G56" s="168">
        <f t="shared" si="1"/>
        <v>0</v>
      </c>
      <c r="H56" s="63"/>
      <c r="I56" s="143"/>
    </row>
    <row r="57" spans="1:9" ht="12.75">
      <c r="A57" s="114">
        <v>54</v>
      </c>
      <c r="B57" s="112" t="s">
        <v>540</v>
      </c>
      <c r="C57" s="20">
        <v>0</v>
      </c>
      <c r="D57" s="20">
        <v>0</v>
      </c>
      <c r="E57" s="20">
        <f t="shared" si="0"/>
        <v>0</v>
      </c>
      <c r="F57" s="20"/>
      <c r="G57" s="168">
        <f t="shared" si="1"/>
        <v>0</v>
      </c>
      <c r="H57" s="63"/>
      <c r="I57" s="143"/>
    </row>
    <row r="58" spans="1:9" ht="25.5">
      <c r="A58" s="114">
        <v>55</v>
      </c>
      <c r="B58" s="112" t="s">
        <v>541</v>
      </c>
      <c r="C58" s="20">
        <v>0</v>
      </c>
      <c r="D58" s="20">
        <v>0</v>
      </c>
      <c r="E58" s="20">
        <f t="shared" si="0"/>
        <v>0</v>
      </c>
      <c r="F58" s="20"/>
      <c r="G58" s="168">
        <f t="shared" si="1"/>
        <v>0</v>
      </c>
      <c r="H58" s="63"/>
      <c r="I58" s="143"/>
    </row>
    <row r="59" spans="1:9" ht="25.5">
      <c r="A59" s="114">
        <v>56</v>
      </c>
      <c r="B59" s="112" t="s">
        <v>542</v>
      </c>
      <c r="C59" s="20">
        <v>0</v>
      </c>
      <c r="D59" s="20">
        <v>0</v>
      </c>
      <c r="E59" s="20">
        <f t="shared" si="0"/>
        <v>0</v>
      </c>
      <c r="F59" s="20"/>
      <c r="G59" s="168">
        <f t="shared" si="1"/>
        <v>0</v>
      </c>
      <c r="H59" s="63"/>
      <c r="I59" s="143"/>
    </row>
    <row r="60" spans="1:9" ht="25.5">
      <c r="A60" s="114">
        <v>57</v>
      </c>
      <c r="B60" s="112" t="s">
        <v>543</v>
      </c>
      <c r="C60" s="20">
        <v>0</v>
      </c>
      <c r="D60" s="20">
        <v>0</v>
      </c>
      <c r="E60" s="20">
        <f t="shared" si="0"/>
        <v>0</v>
      </c>
      <c r="F60" s="20"/>
      <c r="G60" s="168">
        <f t="shared" si="1"/>
        <v>0</v>
      </c>
      <c r="H60" s="63"/>
      <c r="I60" s="143"/>
    </row>
    <row r="61" spans="1:9" ht="25.5">
      <c r="A61" s="114">
        <v>58</v>
      </c>
      <c r="B61" s="112" t="s">
        <v>544</v>
      </c>
      <c r="C61" s="20">
        <v>0</v>
      </c>
      <c r="D61" s="20">
        <v>0</v>
      </c>
      <c r="E61" s="20">
        <f t="shared" si="0"/>
        <v>0</v>
      </c>
      <c r="F61" s="20"/>
      <c r="G61" s="168">
        <f t="shared" si="1"/>
        <v>0</v>
      </c>
      <c r="H61" s="63"/>
      <c r="I61" s="143"/>
    </row>
    <row r="62" spans="1:9" ht="25.5">
      <c r="A62" s="114">
        <v>59</v>
      </c>
      <c r="B62" s="112" t="s">
        <v>545</v>
      </c>
      <c r="C62" s="20">
        <v>0</v>
      </c>
      <c r="D62" s="20">
        <v>0</v>
      </c>
      <c r="E62" s="20">
        <f t="shared" si="0"/>
        <v>0</v>
      </c>
      <c r="F62" s="20"/>
      <c r="G62" s="168">
        <f t="shared" si="1"/>
        <v>0</v>
      </c>
      <c r="H62" s="63"/>
      <c r="I62" s="143"/>
    </row>
    <row r="63" spans="1:9" ht="12.75">
      <c r="A63" s="114">
        <v>60</v>
      </c>
      <c r="B63" s="112" t="s">
        <v>546</v>
      </c>
      <c r="C63" s="20">
        <v>0</v>
      </c>
      <c r="D63" s="20">
        <v>0</v>
      </c>
      <c r="E63" s="20">
        <f t="shared" si="0"/>
        <v>0</v>
      </c>
      <c r="F63" s="20"/>
      <c r="G63" s="168">
        <f t="shared" si="1"/>
        <v>0</v>
      </c>
      <c r="H63" s="63"/>
      <c r="I63" s="143"/>
    </row>
    <row r="64" spans="1:9" ht="12.75">
      <c r="A64" s="114">
        <v>61</v>
      </c>
      <c r="B64" s="112" t="s">
        <v>547</v>
      </c>
      <c r="C64" s="20">
        <v>450</v>
      </c>
      <c r="D64" s="20">
        <v>0</v>
      </c>
      <c r="E64" s="20">
        <f t="shared" si="0"/>
        <v>450</v>
      </c>
      <c r="F64" s="20"/>
      <c r="G64" s="168">
        <v>450</v>
      </c>
      <c r="H64" s="63"/>
      <c r="I64" s="24">
        <f>SUM(G64:H64)</f>
        <v>450</v>
      </c>
    </row>
    <row r="65" spans="1:9" ht="12.75">
      <c r="A65" s="114">
        <v>62</v>
      </c>
      <c r="B65" s="112" t="s">
        <v>548</v>
      </c>
      <c r="C65" s="20">
        <v>0</v>
      </c>
      <c r="D65" s="20">
        <v>0</v>
      </c>
      <c r="E65" s="20">
        <f t="shared" si="0"/>
        <v>0</v>
      </c>
      <c r="F65" s="20"/>
      <c r="G65" s="168">
        <f t="shared" si="1"/>
        <v>0</v>
      </c>
      <c r="H65" s="63"/>
      <c r="I65" s="143"/>
    </row>
    <row r="66" spans="1:9" ht="12.75">
      <c r="A66" s="114">
        <v>63</v>
      </c>
      <c r="B66" s="113" t="s">
        <v>549</v>
      </c>
      <c r="C66" s="20">
        <v>9480</v>
      </c>
      <c r="D66" s="20">
        <v>-851</v>
      </c>
      <c r="E66" s="20">
        <f t="shared" si="0"/>
        <v>8629</v>
      </c>
      <c r="F66" s="20">
        <v>-312</v>
      </c>
      <c r="G66" s="168">
        <f>SUM(E66:F66)</f>
        <v>8317</v>
      </c>
      <c r="H66" s="65">
        <v>218</v>
      </c>
      <c r="I66" s="24">
        <f>SUM(G66:H66)</f>
        <v>8535</v>
      </c>
    </row>
    <row r="67" spans="1:9" ht="12.75">
      <c r="A67" s="114">
        <v>64</v>
      </c>
      <c r="B67" s="112" t="s">
        <v>550</v>
      </c>
      <c r="C67" s="20">
        <v>0</v>
      </c>
      <c r="D67" s="20">
        <v>0</v>
      </c>
      <c r="E67" s="20">
        <f t="shared" si="0"/>
        <v>0</v>
      </c>
      <c r="F67" s="20"/>
      <c r="G67" s="168">
        <f t="shared" si="1"/>
        <v>0</v>
      </c>
      <c r="H67" s="63"/>
      <c r="I67" s="143"/>
    </row>
    <row r="68" spans="1:9" ht="12.75">
      <c r="A68" s="114">
        <v>65</v>
      </c>
      <c r="B68" s="112" t="s">
        <v>551</v>
      </c>
      <c r="C68" s="20">
        <v>0</v>
      </c>
      <c r="D68" s="20">
        <v>0</v>
      </c>
      <c r="E68" s="20">
        <f t="shared" si="0"/>
        <v>0</v>
      </c>
      <c r="F68" s="20"/>
      <c r="G68" s="168">
        <f t="shared" si="1"/>
        <v>0</v>
      </c>
      <c r="H68" s="63"/>
      <c r="I68" s="143"/>
    </row>
    <row r="69" spans="1:9" ht="12.75">
      <c r="A69" s="114">
        <v>66</v>
      </c>
      <c r="B69" s="112" t="s">
        <v>552</v>
      </c>
      <c r="C69" s="20">
        <v>0</v>
      </c>
      <c r="D69" s="20">
        <v>0</v>
      </c>
      <c r="E69" s="20">
        <f aca="true" t="shared" si="2" ref="E69:E76">C69+D69</f>
        <v>0</v>
      </c>
      <c r="F69" s="20"/>
      <c r="G69" s="168">
        <f aca="true" t="shared" si="3" ref="G69:G76">SUM(C69:E69)</f>
        <v>0</v>
      </c>
      <c r="H69" s="63"/>
      <c r="I69" s="143"/>
    </row>
    <row r="70" spans="1:9" ht="12.75">
      <c r="A70" s="114">
        <v>67</v>
      </c>
      <c r="B70" s="112" t="s">
        <v>553</v>
      </c>
      <c r="C70" s="20">
        <v>0</v>
      </c>
      <c r="D70" s="20">
        <v>0</v>
      </c>
      <c r="E70" s="20">
        <f t="shared" si="2"/>
        <v>0</v>
      </c>
      <c r="F70" s="20"/>
      <c r="G70" s="168">
        <f t="shared" si="3"/>
        <v>0</v>
      </c>
      <c r="H70" s="63"/>
      <c r="I70" s="143"/>
    </row>
    <row r="71" spans="1:9" ht="12.75">
      <c r="A71" s="114">
        <v>68</v>
      </c>
      <c r="B71" s="113" t="s">
        <v>554</v>
      </c>
      <c r="C71" s="20">
        <f>SUM(C65:C70)</f>
        <v>9480</v>
      </c>
      <c r="D71" s="20">
        <f>SUM(D62:D70)</f>
        <v>-851</v>
      </c>
      <c r="E71" s="20">
        <f t="shared" si="2"/>
        <v>8629</v>
      </c>
      <c r="F71" s="20">
        <f>SUM(F66:F70)</f>
        <v>-312</v>
      </c>
      <c r="G71" s="168">
        <f>SUM(G64:G70)</f>
        <v>8767</v>
      </c>
      <c r="H71" s="63">
        <v>218</v>
      </c>
      <c r="I71" s="24">
        <f>SUM(I64:I70)</f>
        <v>8985</v>
      </c>
    </row>
    <row r="72" spans="1:9" ht="12.75">
      <c r="A72" s="114">
        <v>69</v>
      </c>
      <c r="B72" s="112" t="s">
        <v>555</v>
      </c>
      <c r="C72" s="20">
        <v>0</v>
      </c>
      <c r="D72" s="20">
        <v>0</v>
      </c>
      <c r="E72" s="20">
        <f t="shared" si="2"/>
        <v>0</v>
      </c>
      <c r="F72" s="20"/>
      <c r="G72" s="168">
        <f t="shared" si="3"/>
        <v>0</v>
      </c>
      <c r="H72" s="63"/>
      <c r="I72" s="143"/>
    </row>
    <row r="73" spans="1:9" ht="12.75">
      <c r="A73" s="114">
        <v>70</v>
      </c>
      <c r="B73" s="112" t="s">
        <v>556</v>
      </c>
      <c r="C73" s="20">
        <v>0</v>
      </c>
      <c r="D73" s="20">
        <v>0</v>
      </c>
      <c r="E73" s="20">
        <f t="shared" si="2"/>
        <v>0</v>
      </c>
      <c r="F73" s="20"/>
      <c r="G73" s="168">
        <f t="shared" si="3"/>
        <v>0</v>
      </c>
      <c r="H73" s="63"/>
      <c r="I73" s="143"/>
    </row>
    <row r="74" spans="1:9" ht="12.75">
      <c r="A74" s="114">
        <v>71</v>
      </c>
      <c r="B74" s="112" t="s">
        <v>557</v>
      </c>
      <c r="C74" s="20">
        <v>0</v>
      </c>
      <c r="D74" s="20">
        <v>0</v>
      </c>
      <c r="E74" s="20">
        <f t="shared" si="2"/>
        <v>0</v>
      </c>
      <c r="F74" s="20"/>
      <c r="G74" s="168">
        <f t="shared" si="3"/>
        <v>0</v>
      </c>
      <c r="H74" s="63"/>
      <c r="I74" s="143"/>
    </row>
    <row r="75" spans="1:9" ht="12.75">
      <c r="A75" s="114">
        <v>72</v>
      </c>
      <c r="B75" s="112" t="s">
        <v>558</v>
      </c>
      <c r="C75" s="20">
        <v>0</v>
      </c>
      <c r="D75" s="20">
        <v>0</v>
      </c>
      <c r="E75" s="20">
        <f t="shared" si="2"/>
        <v>0</v>
      </c>
      <c r="F75" s="20"/>
      <c r="G75" s="168">
        <f t="shared" si="3"/>
        <v>0</v>
      </c>
      <c r="H75" s="63"/>
      <c r="I75" s="143"/>
    </row>
    <row r="76" spans="1:9" ht="12.75">
      <c r="A76" s="114">
        <v>73</v>
      </c>
      <c r="B76" s="112" t="s">
        <v>559</v>
      </c>
      <c r="C76" s="20">
        <v>0</v>
      </c>
      <c r="D76" s="20">
        <v>0</v>
      </c>
      <c r="E76" s="20">
        <f t="shared" si="2"/>
        <v>0</v>
      </c>
      <c r="F76" s="20"/>
      <c r="G76" s="168">
        <f t="shared" si="3"/>
        <v>0</v>
      </c>
      <c r="H76" s="63"/>
      <c r="I76" s="143"/>
    </row>
    <row r="77" spans="1:9" ht="12.75">
      <c r="A77" s="114">
        <v>74</v>
      </c>
      <c r="B77" s="112" t="s">
        <v>560</v>
      </c>
      <c r="C77" s="20">
        <f>SUM(C72:C76)</f>
        <v>0</v>
      </c>
      <c r="D77" s="20"/>
      <c r="E77" s="20"/>
      <c r="F77" s="20"/>
      <c r="G77" s="168"/>
      <c r="H77" s="63"/>
      <c r="I77" s="143"/>
    </row>
    <row r="78" spans="1:9" ht="12.75">
      <c r="A78" s="114">
        <v>75</v>
      </c>
      <c r="B78" s="112" t="s">
        <v>561</v>
      </c>
      <c r="C78" s="20"/>
      <c r="D78" s="20"/>
      <c r="E78" s="20"/>
      <c r="F78" s="20"/>
      <c r="G78" s="168"/>
      <c r="H78" s="63"/>
      <c r="I78" s="143"/>
    </row>
    <row r="79" spans="1:9" ht="12.75">
      <c r="A79" s="114">
        <v>76</v>
      </c>
      <c r="B79" s="112" t="s">
        <v>562</v>
      </c>
      <c r="C79" s="20"/>
      <c r="D79" s="20"/>
      <c r="E79" s="20"/>
      <c r="F79" s="20"/>
      <c r="G79" s="168"/>
      <c r="H79" s="63"/>
      <c r="I79" s="143"/>
    </row>
    <row r="80" spans="1:9" ht="12.75">
      <c r="A80" s="114">
        <v>77</v>
      </c>
      <c r="B80" s="112" t="s">
        <v>563</v>
      </c>
      <c r="C80" s="20"/>
      <c r="D80" s="20"/>
      <c r="E80" s="20"/>
      <c r="F80" s="20"/>
      <c r="G80" s="168"/>
      <c r="H80" s="63"/>
      <c r="I80" s="143"/>
    </row>
    <row r="81" spans="1:9" ht="12.75">
      <c r="A81" s="114">
        <v>78</v>
      </c>
      <c r="B81" s="112" t="s">
        <v>564</v>
      </c>
      <c r="C81" s="20"/>
      <c r="D81" s="20"/>
      <c r="E81" s="20"/>
      <c r="F81" s="20"/>
      <c r="G81" s="168"/>
      <c r="H81" s="63"/>
      <c r="I81" s="143"/>
    </row>
    <row r="82" spans="1:9" ht="12.75">
      <c r="A82" s="114">
        <v>79</v>
      </c>
      <c r="B82" s="112" t="s">
        <v>565</v>
      </c>
      <c r="C82" s="20"/>
      <c r="D82" s="20"/>
      <c r="E82" s="20"/>
      <c r="F82" s="20"/>
      <c r="G82" s="168"/>
      <c r="H82" s="63"/>
      <c r="I82" s="143"/>
    </row>
    <row r="83" spans="1:9" ht="12.75">
      <c r="A83" s="114">
        <v>80</v>
      </c>
      <c r="B83" s="112" t="s">
        <v>566</v>
      </c>
      <c r="C83" s="20"/>
      <c r="D83" s="20"/>
      <c r="E83" s="20"/>
      <c r="F83" s="20"/>
      <c r="G83" s="168"/>
      <c r="H83" s="63"/>
      <c r="I83" s="143"/>
    </row>
    <row r="84" spans="1:9" ht="12.75">
      <c r="A84" s="114">
        <v>81</v>
      </c>
      <c r="B84" s="112" t="s">
        <v>567</v>
      </c>
      <c r="C84" s="20"/>
      <c r="D84" s="20"/>
      <c r="E84" s="20"/>
      <c r="F84" s="20"/>
      <c r="G84" s="168"/>
      <c r="H84" s="63"/>
      <c r="I84" s="143"/>
    </row>
    <row r="85" spans="1:9" ht="12.75">
      <c r="A85" s="114">
        <v>82</v>
      </c>
      <c r="B85" s="112" t="s">
        <v>568</v>
      </c>
      <c r="C85" s="20"/>
      <c r="D85" s="20"/>
      <c r="E85" s="20"/>
      <c r="F85" s="20"/>
      <c r="G85" s="168"/>
      <c r="H85" s="63"/>
      <c r="I85" s="143"/>
    </row>
    <row r="86" spans="1:9" ht="12.75">
      <c r="A86" s="114">
        <v>83</v>
      </c>
      <c r="B86" s="112" t="s">
        <v>1049</v>
      </c>
      <c r="C86" s="20"/>
      <c r="D86" s="20"/>
      <c r="E86" s="20"/>
      <c r="F86" s="20"/>
      <c r="G86" s="168"/>
      <c r="H86" s="63"/>
      <c r="I86" s="143"/>
    </row>
    <row r="87" spans="1:9" ht="12.75">
      <c r="A87" s="114">
        <v>84</v>
      </c>
      <c r="B87" s="112" t="s">
        <v>1050</v>
      </c>
      <c r="C87" s="20"/>
      <c r="D87" s="20"/>
      <c r="E87" s="20"/>
      <c r="F87" s="20"/>
      <c r="G87" s="168"/>
      <c r="H87" s="63"/>
      <c r="I87" s="143"/>
    </row>
    <row r="88" spans="1:9" ht="12.75">
      <c r="A88" s="114">
        <v>85</v>
      </c>
      <c r="B88" s="112" t="s">
        <v>1051</v>
      </c>
      <c r="C88" s="20"/>
      <c r="D88" s="20"/>
      <c r="E88" s="20"/>
      <c r="F88" s="20"/>
      <c r="G88" s="168"/>
      <c r="H88" s="63"/>
      <c r="I88" s="143"/>
    </row>
    <row r="89" spans="1:9" ht="12.75">
      <c r="A89" s="114">
        <v>86</v>
      </c>
      <c r="B89" s="112" t="s">
        <v>1052</v>
      </c>
      <c r="C89" s="20"/>
      <c r="D89" s="20"/>
      <c r="E89" s="20"/>
      <c r="F89" s="20"/>
      <c r="G89" s="168"/>
      <c r="H89" s="63"/>
      <c r="I89" s="143"/>
    </row>
    <row r="90" spans="1:9" ht="12.75">
      <c r="A90" s="114">
        <v>87</v>
      </c>
      <c r="B90" s="112" t="s">
        <v>1053</v>
      </c>
      <c r="C90" s="20"/>
      <c r="D90" s="20"/>
      <c r="E90" s="20"/>
      <c r="F90" s="20"/>
      <c r="G90" s="168"/>
      <c r="H90" s="63"/>
      <c r="I90" s="143"/>
    </row>
    <row r="91" spans="1:9" ht="12.75">
      <c r="A91" s="114">
        <v>88</v>
      </c>
      <c r="B91" s="112" t="s">
        <v>1054</v>
      </c>
      <c r="C91" s="20"/>
      <c r="D91" s="20"/>
      <c r="E91" s="20"/>
      <c r="F91" s="20"/>
      <c r="G91" s="168"/>
      <c r="H91" s="63"/>
      <c r="I91" s="143"/>
    </row>
    <row r="92" spans="1:9" ht="12.75">
      <c r="A92" s="114">
        <v>89</v>
      </c>
      <c r="B92" s="112" t="s">
        <v>1055</v>
      </c>
      <c r="C92" s="20"/>
      <c r="D92" s="20"/>
      <c r="E92" s="20"/>
      <c r="F92" s="20"/>
      <c r="G92" s="168"/>
      <c r="H92" s="63"/>
      <c r="I92" s="143"/>
    </row>
    <row r="93" spans="1:9" ht="12.75">
      <c r="A93" s="114">
        <v>90</v>
      </c>
      <c r="B93" s="112" t="s">
        <v>1056</v>
      </c>
      <c r="C93" s="20"/>
      <c r="D93" s="20"/>
      <c r="E93" s="20"/>
      <c r="F93" s="20"/>
      <c r="G93" s="168"/>
      <c r="H93" s="63"/>
      <c r="I93" s="143"/>
    </row>
    <row r="94" spans="1:9" ht="12.75">
      <c r="A94" s="114">
        <v>91</v>
      </c>
      <c r="B94" s="112" t="s">
        <v>1057</v>
      </c>
      <c r="C94" s="20"/>
      <c r="D94" s="20"/>
      <c r="E94" s="20"/>
      <c r="F94" s="20"/>
      <c r="G94" s="168"/>
      <c r="H94" s="63"/>
      <c r="I94" s="143"/>
    </row>
    <row r="95" spans="1:9" ht="12.75">
      <c r="A95" s="114">
        <v>92</v>
      </c>
      <c r="B95" s="112" t="s">
        <v>1058</v>
      </c>
      <c r="C95" s="20"/>
      <c r="D95" s="20"/>
      <c r="E95" s="20"/>
      <c r="F95" s="20"/>
      <c r="G95" s="168"/>
      <c r="H95" s="63"/>
      <c r="I95" s="143"/>
    </row>
    <row r="96" spans="1:9" ht="12.75">
      <c r="A96" s="114">
        <v>93</v>
      </c>
      <c r="B96" s="112" t="s">
        <v>1059</v>
      </c>
      <c r="C96" s="20"/>
      <c r="D96" s="20"/>
      <c r="E96" s="20"/>
      <c r="F96" s="20"/>
      <c r="G96" s="168"/>
      <c r="H96" s="63"/>
      <c r="I96" s="143"/>
    </row>
    <row r="97" spans="1:9" ht="12.75">
      <c r="A97" s="114">
        <v>94</v>
      </c>
      <c r="B97" s="112" t="s">
        <v>1060</v>
      </c>
      <c r="C97" s="20"/>
      <c r="D97" s="20"/>
      <c r="E97" s="20"/>
      <c r="F97" s="20"/>
      <c r="G97" s="168"/>
      <c r="H97" s="63"/>
      <c r="I97" s="143"/>
    </row>
    <row r="98" spans="1:9" ht="12.75">
      <c r="A98" s="114">
        <v>95</v>
      </c>
      <c r="B98" s="112" t="s">
        <v>1061</v>
      </c>
      <c r="C98" s="20"/>
      <c r="D98" s="20"/>
      <c r="E98" s="20"/>
      <c r="F98" s="20"/>
      <c r="G98" s="168"/>
      <c r="H98" s="63"/>
      <c r="I98" s="143"/>
    </row>
    <row r="99" spans="1:9" ht="12.75">
      <c r="A99" s="114">
        <v>96</v>
      </c>
      <c r="B99" s="112" t="s">
        <v>1062</v>
      </c>
      <c r="C99" s="20"/>
      <c r="D99" s="20"/>
      <c r="E99" s="20"/>
      <c r="F99" s="20"/>
      <c r="G99" s="168"/>
      <c r="H99" s="63"/>
      <c r="I99" s="143"/>
    </row>
    <row r="100" spans="1:9" ht="12.75">
      <c r="A100" s="114">
        <v>97</v>
      </c>
      <c r="B100" s="112" t="s">
        <v>1063</v>
      </c>
      <c r="C100" s="20"/>
      <c r="D100" s="20"/>
      <c r="E100" s="20"/>
      <c r="F100" s="20"/>
      <c r="G100" s="168"/>
      <c r="H100" s="63"/>
      <c r="I100" s="143"/>
    </row>
    <row r="101" spans="1:9" ht="12.75">
      <c r="A101" s="114">
        <v>98</v>
      </c>
      <c r="B101" s="112" t="s">
        <v>1064</v>
      </c>
      <c r="C101" s="20"/>
      <c r="D101" s="20"/>
      <c r="E101" s="20"/>
      <c r="F101" s="20"/>
      <c r="G101" s="168"/>
      <c r="H101" s="63"/>
      <c r="I101" s="143"/>
    </row>
    <row r="102" spans="1:9" ht="12.75">
      <c r="A102" s="114">
        <v>99</v>
      </c>
      <c r="B102" s="112" t="s">
        <v>1065</v>
      </c>
      <c r="C102" s="20"/>
      <c r="D102" s="20"/>
      <c r="E102" s="20"/>
      <c r="F102" s="20"/>
      <c r="G102" s="168"/>
      <c r="H102" s="63"/>
      <c r="I102" s="143"/>
    </row>
    <row r="103" spans="1:9" ht="12.75">
      <c r="A103" s="114">
        <v>100</v>
      </c>
      <c r="B103" s="112" t="s">
        <v>1066</v>
      </c>
      <c r="C103" s="20"/>
      <c r="D103" s="20"/>
      <c r="E103" s="20"/>
      <c r="F103" s="20"/>
      <c r="G103" s="168"/>
      <c r="H103" s="63"/>
      <c r="I103" s="143"/>
    </row>
    <row r="104" spans="1:9" ht="13.5" thickBot="1">
      <c r="A104" s="115">
        <v>101</v>
      </c>
      <c r="B104" s="116" t="s">
        <v>1067</v>
      </c>
      <c r="C104" s="22">
        <f>C64+C71</f>
        <v>9930</v>
      </c>
      <c r="D104" s="22">
        <f>SUM(D71:D103)</f>
        <v>-851</v>
      </c>
      <c r="E104" s="22">
        <f>SUM(E71:E103)</f>
        <v>8629</v>
      </c>
      <c r="F104" s="22">
        <f>SUM(F71:F103)</f>
        <v>-312</v>
      </c>
      <c r="G104" s="191">
        <f>SUM(G71:G103)</f>
        <v>8767</v>
      </c>
      <c r="H104" s="71">
        <v>218</v>
      </c>
      <c r="I104" s="26">
        <f>SUM(G104:H104)</f>
        <v>8985</v>
      </c>
    </row>
  </sheetData>
  <sheetProtection/>
  <mergeCells count="3">
    <mergeCell ref="J12:N12"/>
    <mergeCell ref="A2:G2"/>
    <mergeCell ref="H1:I1"/>
  </mergeCells>
  <printOptions/>
  <pageMargins left="0.75" right="0.75" top="1" bottom="1" header="0.5" footer="0.5"/>
  <pageSetup horizontalDpi="300" verticalDpi="300" orientation="landscape" paperSize="9" scale="54" r:id="rId3"/>
  <headerFooter alignWithMargins="0">
    <oddHeader>&amp;L&amp;C&amp;RÉrték típus: Ezer Forint</oddHeader>
    <oddFooter>&amp;LAdatellenőrző kód: 3d57-4b-665a-51145d5b5a7e-436-29-6a3579396f13&amp;C&amp;R</oddFooter>
  </headerFooter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Általános</dc:creator>
  <cp:keywords/>
  <dc:description/>
  <cp:lastModifiedBy>G</cp:lastModifiedBy>
  <cp:lastPrinted>2014-04-23T17:23:25Z</cp:lastPrinted>
  <dcterms:created xsi:type="dcterms:W3CDTF">2013-02-06T13:52:22Z</dcterms:created>
  <dcterms:modified xsi:type="dcterms:W3CDTF">2014-04-24T13:01:18Z</dcterms:modified>
  <cp:category/>
  <cp:version/>
  <cp:contentType/>
  <cp:contentStatus/>
</cp:coreProperties>
</file>